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Descentralizadas/"/>
    </mc:Choice>
  </mc:AlternateContent>
  <xr:revisionPtr revIDLastSave="348" documentId="13_ncr:1_{C7529EA2-9FD3-4961-A91C-2B13E7D15C7C}" xr6:coauthVersionLast="47" xr6:coauthVersionMax="47" xr10:uidLastSave="{72980FDF-1DC6-4E45-A10C-0B608B244686}"/>
  <bookViews>
    <workbookView xWindow="-120" yWindow="-120" windowWidth="29040" windowHeight="15720" firstSheet="11" activeTab="11" xr2:uid="{00000000-000D-0000-FFFF-FFFF00000000}"/>
  </bookViews>
  <sheets>
    <sheet name="2014" sheetId="8" r:id="rId1"/>
    <sheet name="2015" sheetId="9" r:id="rId2"/>
    <sheet name="2016" sheetId="10" r:id="rId3"/>
    <sheet name="2017" sheetId="15" r:id="rId4"/>
    <sheet name="2018 " sheetId="11" r:id="rId5"/>
    <sheet name="2019" sheetId="12" r:id="rId6"/>
    <sheet name="2020 " sheetId="17" r:id="rId7"/>
    <sheet name="2021" sheetId="19" r:id="rId8"/>
    <sheet name="2022" sheetId="21" r:id="rId9"/>
    <sheet name="2023" sheetId="23" r:id="rId10"/>
    <sheet name="2024" sheetId="22" r:id="rId11"/>
    <sheet name="2025" sheetId="24" r:id="rId12"/>
  </sheets>
  <definedNames>
    <definedName name="_xlnm._FilterDatabase" localSheetId="7" hidden="1">'2021'!$E$10:$Q$48</definedName>
    <definedName name="_xlnm._FilterDatabase" localSheetId="8" hidden="1">'2022'!$E$10:$Q$50</definedName>
    <definedName name="_xlnm._FilterDatabase" localSheetId="9" hidden="1">'2023'!$E$10:$Q$54</definedName>
    <definedName name="_xlnm._FilterDatabase" localSheetId="10" hidden="1">'2024'!$E$10:$Q$58</definedName>
    <definedName name="_xlnm._FilterDatabase" localSheetId="11" hidden="1">'2025'!$E$10:$Q$54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24" l="1"/>
  <c r="O40" i="24"/>
  <c r="N40" i="24"/>
  <c r="M40" i="24"/>
  <c r="L40" i="24"/>
  <c r="K40" i="24"/>
  <c r="J40" i="24"/>
  <c r="I40" i="24"/>
  <c r="H40" i="24"/>
  <c r="G40" i="24"/>
  <c r="F40" i="24"/>
  <c r="E40" i="24"/>
  <c r="D40" i="24"/>
  <c r="Q22" i="24"/>
  <c r="Q21" i="24"/>
  <c r="Q39" i="24"/>
  <c r="Q37" i="24"/>
  <c r="Q36" i="24"/>
  <c r="Q33" i="24"/>
  <c r="Q24" i="24"/>
  <c r="Q38" i="24"/>
  <c r="Q37" i="11"/>
  <c r="Q10" i="24" l="1"/>
  <c r="Q11" i="24"/>
  <c r="Q12" i="24"/>
  <c r="Q13" i="24"/>
  <c r="Q14" i="24"/>
  <c r="Q15" i="24"/>
  <c r="Q16" i="24"/>
  <c r="Q17" i="24"/>
  <c r="Q18" i="24"/>
  <c r="Q19" i="24"/>
  <c r="Q20" i="24"/>
  <c r="Q23" i="24"/>
  <c r="Q25" i="24"/>
  <c r="Q26" i="24"/>
  <c r="Q27" i="24"/>
  <c r="Q28" i="24"/>
  <c r="Q29" i="24"/>
  <c r="Q30" i="24"/>
  <c r="Q31" i="24"/>
  <c r="Q32" i="24"/>
  <c r="Q34" i="24"/>
  <c r="Q35" i="24"/>
  <c r="C40" i="24"/>
  <c r="Q44" i="24"/>
  <c r="Q45" i="24"/>
  <c r="Q46" i="24"/>
  <c r="Q47" i="24"/>
  <c r="Q48" i="24"/>
  <c r="Q49" i="24"/>
  <c r="Q50" i="24"/>
  <c r="Q51" i="24"/>
  <c r="C52" i="24"/>
  <c r="D52" i="24"/>
  <c r="E52" i="24"/>
  <c r="F52" i="24"/>
  <c r="G52" i="24"/>
  <c r="H52" i="24"/>
  <c r="I52" i="24"/>
  <c r="J52" i="24"/>
  <c r="K52" i="24"/>
  <c r="L52" i="24"/>
  <c r="M52" i="24"/>
  <c r="N52" i="24"/>
  <c r="O52" i="24"/>
  <c r="P52" i="24"/>
  <c r="Q40" i="24" l="1"/>
  <c r="L54" i="24"/>
  <c r="I54" i="24"/>
  <c r="J54" i="24"/>
  <c r="K54" i="24"/>
  <c r="C54" i="24"/>
  <c r="D54" i="24"/>
  <c r="O54" i="24"/>
  <c r="G54" i="24"/>
  <c r="N54" i="24"/>
  <c r="F54" i="24"/>
  <c r="E54" i="24"/>
  <c r="P54" i="24"/>
  <c r="H54" i="24"/>
  <c r="M54" i="24"/>
  <c r="Q52" i="24"/>
  <c r="Q54" i="24" l="1"/>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F44" i="22"/>
  <c r="G44" i="22"/>
  <c r="H44" i="22"/>
  <c r="I44" i="22"/>
  <c r="J44" i="22"/>
  <c r="K44" i="22"/>
  <c r="L44" i="22"/>
  <c r="M44" i="22"/>
  <c r="N44" i="22"/>
  <c r="O44" i="22"/>
  <c r="D56" i="22"/>
  <c r="D44" i="22"/>
  <c r="E44" i="22"/>
  <c r="Q51" i="23"/>
  <c r="P50" i="23"/>
  <c r="O50" i="23"/>
  <c r="N50" i="23"/>
  <c r="M50" i="23"/>
  <c r="L50" i="23"/>
  <c r="K50" i="23"/>
  <c r="J50" i="23"/>
  <c r="I50" i="23"/>
  <c r="H50" i="23"/>
  <c r="G50" i="23"/>
  <c r="F50" i="23"/>
  <c r="E50" i="23"/>
  <c r="D50" i="23"/>
  <c r="C50" i="23"/>
  <c r="Q49" i="23"/>
  <c r="Q48" i="23"/>
  <c r="Q47" i="23"/>
  <c r="Q46" i="23"/>
  <c r="P45" i="23"/>
  <c r="O45" i="23"/>
  <c r="N45" i="23"/>
  <c r="M45" i="23"/>
  <c r="L45" i="23"/>
  <c r="K45" i="23"/>
  <c r="J45" i="23"/>
  <c r="I45" i="23"/>
  <c r="H45" i="23"/>
  <c r="G45" i="23"/>
  <c r="F45" i="23"/>
  <c r="E45" i="23"/>
  <c r="Q45" i="23" s="1"/>
  <c r="D45" i="23"/>
  <c r="C45" i="23"/>
  <c r="Q44" i="23"/>
  <c r="P43" i="23"/>
  <c r="O43" i="23"/>
  <c r="O52" i="23" s="1"/>
  <c r="N43" i="23"/>
  <c r="N52" i="23" s="1"/>
  <c r="M43" i="23"/>
  <c r="M52" i="23" s="1"/>
  <c r="L43" i="23"/>
  <c r="L52" i="23" s="1"/>
  <c r="K43" i="23"/>
  <c r="K52" i="23" s="1"/>
  <c r="J43" i="23"/>
  <c r="J52" i="23" s="1"/>
  <c r="I43" i="23"/>
  <c r="H43" i="23"/>
  <c r="G43" i="23"/>
  <c r="G52" i="23" s="1"/>
  <c r="F43" i="23"/>
  <c r="F52" i="23" s="1"/>
  <c r="E43" i="23"/>
  <c r="E52" i="23" s="1"/>
  <c r="D43" i="23"/>
  <c r="D52" i="23" s="1"/>
  <c r="C43" i="23"/>
  <c r="C52" i="23" s="1"/>
  <c r="Q38" i="23"/>
  <c r="Q35" i="23"/>
  <c r="P34" i="23"/>
  <c r="O34" i="23"/>
  <c r="N34" i="23"/>
  <c r="M34" i="23"/>
  <c r="L34" i="23"/>
  <c r="K34" i="23"/>
  <c r="J34" i="23"/>
  <c r="I34" i="23"/>
  <c r="H34" i="23"/>
  <c r="G34" i="23"/>
  <c r="F34" i="23"/>
  <c r="E34" i="23"/>
  <c r="D34" i="23"/>
  <c r="C34" i="23"/>
  <c r="Q32" i="23"/>
  <c r="Q31" i="23"/>
  <c r="Q30" i="23"/>
  <c r="Q29" i="23"/>
  <c r="Q28" i="23"/>
  <c r="P27" i="23"/>
  <c r="O27" i="23"/>
  <c r="N27" i="23"/>
  <c r="M27" i="23"/>
  <c r="L27" i="23"/>
  <c r="K27" i="23"/>
  <c r="J27" i="23"/>
  <c r="I27" i="23"/>
  <c r="H27" i="23"/>
  <c r="G27" i="23"/>
  <c r="F27" i="23"/>
  <c r="E27" i="23"/>
  <c r="Q27" i="23" s="1"/>
  <c r="D27" i="23"/>
  <c r="C27" i="23"/>
  <c r="Q26" i="23"/>
  <c r="P25" i="23"/>
  <c r="O25" i="23"/>
  <c r="N25" i="23"/>
  <c r="M25" i="23"/>
  <c r="L25" i="23"/>
  <c r="K25" i="23"/>
  <c r="J25" i="23"/>
  <c r="I25" i="23"/>
  <c r="H25" i="23"/>
  <c r="G25" i="23"/>
  <c r="F25" i="23"/>
  <c r="E25" i="23"/>
  <c r="Q25" i="23" s="1"/>
  <c r="D25" i="23"/>
  <c r="C25" i="23"/>
  <c r="Q24" i="23"/>
  <c r="Q23" i="23"/>
  <c r="Q22" i="23"/>
  <c r="P21" i="23"/>
  <c r="O21" i="23"/>
  <c r="N21" i="23"/>
  <c r="M21" i="23"/>
  <c r="L21" i="23"/>
  <c r="K21" i="23"/>
  <c r="J21" i="23"/>
  <c r="I21" i="23"/>
  <c r="H21" i="23"/>
  <c r="G21" i="23"/>
  <c r="F21" i="23"/>
  <c r="E21" i="23"/>
  <c r="D21" i="23"/>
  <c r="C21" i="23"/>
  <c r="Q20" i="23"/>
  <c r="Q19" i="23"/>
  <c r="Q18" i="23"/>
  <c r="Q17" i="23"/>
  <c r="Q16" i="23"/>
  <c r="P15" i="23"/>
  <c r="O15" i="23"/>
  <c r="N15" i="23"/>
  <c r="M15" i="23"/>
  <c r="L15" i="23"/>
  <c r="K15" i="23"/>
  <c r="J15" i="23"/>
  <c r="I15" i="23"/>
  <c r="H15" i="23"/>
  <c r="G15" i="23"/>
  <c r="F15" i="23"/>
  <c r="E15" i="23"/>
  <c r="D15" i="23"/>
  <c r="C15" i="23"/>
  <c r="Q14" i="23"/>
  <c r="Q13" i="23"/>
  <c r="Q12" i="23"/>
  <c r="Q11" i="23"/>
  <c r="P10" i="23"/>
  <c r="P40" i="23" s="1"/>
  <c r="O10" i="23"/>
  <c r="O40" i="23" s="1"/>
  <c r="O54" i="23" s="1"/>
  <c r="N10" i="23"/>
  <c r="N40" i="23" s="1"/>
  <c r="N54" i="23" s="1"/>
  <c r="M10" i="23"/>
  <c r="L10" i="23"/>
  <c r="L40" i="23" s="1"/>
  <c r="L54" i="23" s="1"/>
  <c r="K10" i="23"/>
  <c r="K40" i="23" s="1"/>
  <c r="K54" i="23" s="1"/>
  <c r="J10" i="23"/>
  <c r="J40" i="23" s="1"/>
  <c r="I10" i="23"/>
  <c r="I40" i="23" s="1"/>
  <c r="H10" i="23"/>
  <c r="H40" i="23" s="1"/>
  <c r="G10" i="23"/>
  <c r="G40" i="23" s="1"/>
  <c r="G54" i="23" s="1"/>
  <c r="F10" i="23"/>
  <c r="F40" i="23" s="1"/>
  <c r="F54" i="23" s="1"/>
  <c r="E10" i="23"/>
  <c r="D10" i="23"/>
  <c r="D40" i="23" s="1"/>
  <c r="D54" i="23" s="1"/>
  <c r="C10" i="23"/>
  <c r="D58" i="22" l="1"/>
  <c r="E40" i="23"/>
  <c r="E54" i="23" s="1"/>
  <c r="M40" i="23"/>
  <c r="M54" i="23" s="1"/>
  <c r="Q21" i="23"/>
  <c r="C40" i="23"/>
  <c r="Q34" i="23"/>
  <c r="J54" i="23"/>
  <c r="H52" i="23"/>
  <c r="H54" i="23" s="1"/>
  <c r="I52" i="23"/>
  <c r="P52" i="23"/>
  <c r="P54" i="23" s="1"/>
  <c r="Q52" i="23"/>
  <c r="I54" i="23"/>
  <c r="C54" i="23"/>
  <c r="Q10" i="23"/>
  <c r="Q50" i="23"/>
  <c r="Q15" i="23"/>
  <c r="Q43" i="23"/>
  <c r="Q40" i="23" l="1"/>
  <c r="Q54" i="23" s="1"/>
  <c r="C10" i="22" l="1"/>
  <c r="C34" i="22"/>
  <c r="Q55" i="22"/>
  <c r="P54" i="22"/>
  <c r="O54" i="22"/>
  <c r="N54" i="22"/>
  <c r="M54" i="22"/>
  <c r="L54" i="22"/>
  <c r="K54" i="22"/>
  <c r="J54" i="22"/>
  <c r="I54" i="22"/>
  <c r="H54" i="22"/>
  <c r="G54" i="22"/>
  <c r="F54" i="22"/>
  <c r="E54" i="22"/>
  <c r="C54" i="22"/>
  <c r="Q53" i="22"/>
  <c r="Q52" i="22"/>
  <c r="Q51" i="22"/>
  <c r="Q50" i="22"/>
  <c r="P49" i="22"/>
  <c r="O49" i="22"/>
  <c r="N49" i="22"/>
  <c r="M49" i="22"/>
  <c r="L49" i="22"/>
  <c r="K49" i="22"/>
  <c r="J49" i="22"/>
  <c r="I49" i="22"/>
  <c r="H49" i="22"/>
  <c r="G49" i="22"/>
  <c r="F49" i="22"/>
  <c r="E49" i="22"/>
  <c r="C49" i="22"/>
  <c r="Q48" i="22"/>
  <c r="P47" i="22"/>
  <c r="O47" i="22"/>
  <c r="N47" i="22"/>
  <c r="M47" i="22"/>
  <c r="L47" i="22"/>
  <c r="K47" i="22"/>
  <c r="J47" i="22"/>
  <c r="I47" i="22"/>
  <c r="H47" i="22"/>
  <c r="G47" i="22"/>
  <c r="F47" i="22"/>
  <c r="E47" i="22"/>
  <c r="C47" i="22"/>
  <c r="C26" i="22"/>
  <c r="C23" i="22"/>
  <c r="C19" i="22"/>
  <c r="C12" i="22"/>
  <c r="P44" i="22" l="1"/>
  <c r="H56" i="22"/>
  <c r="H58" i="22" s="1"/>
  <c r="P56" i="22"/>
  <c r="I56" i="22"/>
  <c r="I58" i="22" s="1"/>
  <c r="F56" i="22"/>
  <c r="F58" i="22" s="1"/>
  <c r="N56" i="22"/>
  <c r="N58" i="22" s="1"/>
  <c r="G56" i="22"/>
  <c r="G58" i="22" s="1"/>
  <c r="O56" i="22"/>
  <c r="O58" i="22" s="1"/>
  <c r="J56" i="22"/>
  <c r="J58" i="22" s="1"/>
  <c r="C56" i="22"/>
  <c r="L56" i="22"/>
  <c r="L58" i="22" s="1"/>
  <c r="E56" i="22"/>
  <c r="M56" i="22"/>
  <c r="M58" i="22" s="1"/>
  <c r="K56" i="22"/>
  <c r="K58" i="22" s="1"/>
  <c r="Q54" i="22"/>
  <c r="Q49" i="22"/>
  <c r="C44" i="22"/>
  <c r="Q47" i="22"/>
  <c r="Q10" i="22"/>
  <c r="Q47" i="21"/>
  <c r="P46" i="21"/>
  <c r="O46" i="21"/>
  <c r="N46" i="21"/>
  <c r="M46" i="21"/>
  <c r="L46" i="21"/>
  <c r="K46" i="21"/>
  <c r="J46" i="21"/>
  <c r="I46" i="21"/>
  <c r="H46" i="21"/>
  <c r="G46" i="21"/>
  <c r="F46" i="21"/>
  <c r="E46" i="21"/>
  <c r="Q46" i="21" s="1"/>
  <c r="C46" i="21"/>
  <c r="Q45" i="21"/>
  <c r="Q44" i="21"/>
  <c r="Q43" i="21"/>
  <c r="Q42" i="21"/>
  <c r="P41" i="21"/>
  <c r="O41" i="21"/>
  <c r="N41" i="21"/>
  <c r="M41" i="21"/>
  <c r="L41" i="21"/>
  <c r="K41" i="21"/>
  <c r="J41" i="21"/>
  <c r="I41" i="21"/>
  <c r="H41" i="21"/>
  <c r="G41" i="21"/>
  <c r="F41" i="21"/>
  <c r="E41" i="21"/>
  <c r="Q41" i="21" s="1"/>
  <c r="C41" i="21"/>
  <c r="Q40" i="21"/>
  <c r="P39" i="21"/>
  <c r="P48" i="21" s="1"/>
  <c r="O39" i="21"/>
  <c r="O48" i="21" s="1"/>
  <c r="N39" i="21"/>
  <c r="N48" i="21" s="1"/>
  <c r="M39" i="21"/>
  <c r="M48" i="21" s="1"/>
  <c r="L39" i="21"/>
  <c r="L48" i="21" s="1"/>
  <c r="K39" i="21"/>
  <c r="K48" i="21" s="1"/>
  <c r="J39" i="21"/>
  <c r="J48" i="21" s="1"/>
  <c r="I39" i="21"/>
  <c r="I48" i="21" s="1"/>
  <c r="H39" i="21"/>
  <c r="H48" i="21" s="1"/>
  <c r="G39" i="21"/>
  <c r="G48" i="21" s="1"/>
  <c r="F39" i="21"/>
  <c r="F48" i="21" s="1"/>
  <c r="E39" i="21"/>
  <c r="Q39" i="21" s="1"/>
  <c r="C39" i="21"/>
  <c r="C48" i="21" s="1"/>
  <c r="J36" i="21"/>
  <c r="Q32" i="21"/>
  <c r="Q31" i="21"/>
  <c r="Q30" i="21"/>
  <c r="Q28" i="21"/>
  <c r="P27" i="21"/>
  <c r="O27" i="21"/>
  <c r="N27" i="21"/>
  <c r="M27" i="21"/>
  <c r="L27" i="21"/>
  <c r="K27" i="21"/>
  <c r="J27" i="21"/>
  <c r="I27" i="21"/>
  <c r="H27" i="21"/>
  <c r="G27" i="21"/>
  <c r="F27" i="21"/>
  <c r="E27" i="21"/>
  <c r="Q27" i="21" s="1"/>
  <c r="C27" i="21"/>
  <c r="C36" i="21" s="1"/>
  <c r="C50" i="21" s="1"/>
  <c r="Q26" i="21"/>
  <c r="P24" i="21"/>
  <c r="O24" i="21"/>
  <c r="N24" i="21"/>
  <c r="M24" i="21"/>
  <c r="L24" i="21"/>
  <c r="L36" i="21" s="1"/>
  <c r="L50" i="21" s="1"/>
  <c r="K24" i="21"/>
  <c r="K36" i="21" s="1"/>
  <c r="K50" i="21" s="1"/>
  <c r="J24" i="21"/>
  <c r="I24" i="21"/>
  <c r="H24" i="21"/>
  <c r="G24" i="21"/>
  <c r="F24" i="21"/>
  <c r="E24" i="21"/>
  <c r="Q24" i="21" s="1"/>
  <c r="C24" i="21"/>
  <c r="Q23" i="21"/>
  <c r="Q22" i="21"/>
  <c r="Q21" i="21"/>
  <c r="P20" i="21"/>
  <c r="O20" i="21"/>
  <c r="N20" i="21"/>
  <c r="M20" i="21"/>
  <c r="L20" i="21"/>
  <c r="K20" i="21"/>
  <c r="J20" i="21"/>
  <c r="I20" i="21"/>
  <c r="H20" i="21"/>
  <c r="G20" i="21"/>
  <c r="F20" i="21"/>
  <c r="E20" i="21"/>
  <c r="Q20" i="21" s="1"/>
  <c r="C20" i="21"/>
  <c r="Q19" i="21"/>
  <c r="Q18" i="21"/>
  <c r="Q17" i="21"/>
  <c r="Q16" i="21"/>
  <c r="P15" i="21"/>
  <c r="O15" i="21"/>
  <c r="N15" i="21"/>
  <c r="M15" i="21"/>
  <c r="M36" i="21" s="1"/>
  <c r="M50" i="21" s="1"/>
  <c r="L15" i="21"/>
  <c r="K15" i="21"/>
  <c r="J15" i="21"/>
  <c r="I15" i="21"/>
  <c r="H15" i="21"/>
  <c r="G15" i="21"/>
  <c r="F15" i="21"/>
  <c r="E15" i="21"/>
  <c r="Q15" i="21" s="1"/>
  <c r="C15" i="21"/>
  <c r="Q14" i="21"/>
  <c r="Q13" i="21"/>
  <c r="Q12" i="21"/>
  <c r="Q11" i="21"/>
  <c r="P10" i="21"/>
  <c r="P36" i="21" s="1"/>
  <c r="O10" i="21"/>
  <c r="O36" i="21" s="1"/>
  <c r="N10" i="21"/>
  <c r="N36" i="21" s="1"/>
  <c r="N50" i="21" s="1"/>
  <c r="M10" i="21"/>
  <c r="L10" i="21"/>
  <c r="K10" i="21"/>
  <c r="J10" i="21"/>
  <c r="I10" i="21"/>
  <c r="I36" i="21" s="1"/>
  <c r="I50" i="21" s="1"/>
  <c r="H10" i="21"/>
  <c r="H36" i="21" s="1"/>
  <c r="G10" i="21"/>
  <c r="G36" i="21" s="1"/>
  <c r="F10" i="21"/>
  <c r="F36" i="21" s="1"/>
  <c r="F50" i="21" s="1"/>
  <c r="E10" i="21"/>
  <c r="C10" i="21"/>
  <c r="Q44" i="22" l="1"/>
  <c r="P58" i="22"/>
  <c r="E58" i="22"/>
  <c r="Q56" i="22"/>
  <c r="C58" i="22"/>
  <c r="J50" i="21"/>
  <c r="G50" i="21"/>
  <c r="O50" i="21"/>
  <c r="H50" i="21"/>
  <c r="P50" i="21"/>
  <c r="Q10" i="21"/>
  <c r="Q36" i="21" s="1"/>
  <c r="Q50" i="21" s="1"/>
  <c r="E48" i="21"/>
  <c r="Q48" i="21" s="1"/>
  <c r="E36" i="21"/>
  <c r="E50" i="21" s="1"/>
  <c r="Q58" i="22" l="1"/>
  <c r="D46" i="19" l="1"/>
  <c r="C46" i="19"/>
  <c r="Q45" i="19"/>
  <c r="P44" i="19"/>
  <c r="O44" i="19"/>
  <c r="N44" i="19"/>
  <c r="M44" i="19"/>
  <c r="L44" i="19"/>
  <c r="K44" i="19"/>
  <c r="J44" i="19"/>
  <c r="I44" i="19"/>
  <c r="H44" i="19"/>
  <c r="G44" i="19"/>
  <c r="F44" i="19"/>
  <c r="E44" i="19"/>
  <c r="Q44" i="19" s="1"/>
  <c r="Q43" i="19"/>
  <c r="Q42" i="19"/>
  <c r="Q41" i="19"/>
  <c r="P40" i="19"/>
  <c r="O40" i="19"/>
  <c r="N40" i="19"/>
  <c r="N46" i="19" s="1"/>
  <c r="M40" i="19"/>
  <c r="L40" i="19"/>
  <c r="K40" i="19"/>
  <c r="J40" i="19"/>
  <c r="J46" i="19" s="1"/>
  <c r="I40" i="19"/>
  <c r="H40" i="19"/>
  <c r="G40" i="19"/>
  <c r="F40" i="19"/>
  <c r="F46" i="19" s="1"/>
  <c r="E40" i="19"/>
  <c r="Q39" i="19"/>
  <c r="P38" i="19"/>
  <c r="O38" i="19"/>
  <c r="O46" i="19" s="1"/>
  <c r="N38" i="19"/>
  <c r="M38" i="19"/>
  <c r="L38" i="19"/>
  <c r="K38" i="19"/>
  <c r="K46" i="19" s="1"/>
  <c r="J38" i="19"/>
  <c r="I38" i="19"/>
  <c r="H38" i="19"/>
  <c r="G38" i="19"/>
  <c r="G46" i="19" s="1"/>
  <c r="F38" i="19"/>
  <c r="E38" i="19"/>
  <c r="Q38" i="19" s="1"/>
  <c r="P35" i="19"/>
  <c r="O35" i="19"/>
  <c r="N35" i="19"/>
  <c r="M35" i="19"/>
  <c r="L35" i="19"/>
  <c r="K35" i="19"/>
  <c r="J35" i="19"/>
  <c r="I35" i="19"/>
  <c r="H35" i="19"/>
  <c r="G35" i="19"/>
  <c r="F35" i="19"/>
  <c r="E35" i="19"/>
  <c r="D35" i="19"/>
  <c r="D48" i="19" s="1"/>
  <c r="C35" i="19"/>
  <c r="C48" i="19" s="1"/>
  <c r="Q30" i="19"/>
  <c r="Q29" i="19"/>
  <c r="Q28" i="19"/>
  <c r="Q27" i="19"/>
  <c r="Q26" i="19"/>
  <c r="Q25" i="19"/>
  <c r="Q24" i="19"/>
  <c r="Q23" i="19"/>
  <c r="Q22" i="19"/>
  <c r="Q21" i="19"/>
  <c r="Q20" i="19"/>
  <c r="Q19" i="19"/>
  <c r="Q18" i="19"/>
  <c r="Q17" i="19"/>
  <c r="Q16" i="19"/>
  <c r="Q15" i="19"/>
  <c r="Q14" i="19"/>
  <c r="Q13" i="19"/>
  <c r="Q12" i="19"/>
  <c r="Q11" i="19"/>
  <c r="Q10" i="19"/>
  <c r="F48" i="19" l="1"/>
  <c r="N48" i="19"/>
  <c r="J48" i="19"/>
  <c r="E48" i="19"/>
  <c r="E46" i="19"/>
  <c r="I46" i="19"/>
  <c r="M46" i="19"/>
  <c r="M48" i="19"/>
  <c r="G48" i="19"/>
  <c r="K48" i="19"/>
  <c r="O48" i="19"/>
  <c r="I48" i="19"/>
  <c r="Q35" i="19"/>
  <c r="H48" i="19"/>
  <c r="L48" i="19"/>
  <c r="P48" i="19"/>
  <c r="H46" i="19"/>
  <c r="L46" i="19"/>
  <c r="P46" i="19"/>
  <c r="Q46" i="19"/>
  <c r="Q40" i="19"/>
  <c r="Q48" i="19" l="1"/>
  <c r="I44" i="17"/>
  <c r="Q43" i="17"/>
  <c r="Q42" i="17"/>
  <c r="P41" i="17"/>
  <c r="O41" i="17"/>
  <c r="N41" i="17"/>
  <c r="M41" i="17"/>
  <c r="L41" i="17"/>
  <c r="K41" i="17"/>
  <c r="J41" i="17"/>
  <c r="I41" i="17"/>
  <c r="H41" i="17"/>
  <c r="G41" i="17"/>
  <c r="F41" i="17"/>
  <c r="E41" i="17"/>
  <c r="Q41" i="17" s="1"/>
  <c r="Q40" i="17"/>
  <c r="Q39" i="17"/>
  <c r="Q38" i="17"/>
  <c r="P37" i="17"/>
  <c r="O37" i="17"/>
  <c r="N37" i="17"/>
  <c r="M37" i="17"/>
  <c r="L37" i="17"/>
  <c r="K37" i="17"/>
  <c r="J37" i="17"/>
  <c r="I37" i="17"/>
  <c r="H37" i="17"/>
  <c r="G37" i="17"/>
  <c r="F37" i="17"/>
  <c r="E37" i="17"/>
  <c r="Q37" i="17" s="1"/>
  <c r="Q36" i="17"/>
  <c r="P35" i="17"/>
  <c r="P44" i="17" s="1"/>
  <c r="O35" i="17"/>
  <c r="O44" i="17" s="1"/>
  <c r="N35" i="17"/>
  <c r="N44" i="17" s="1"/>
  <c r="M35" i="17"/>
  <c r="M44" i="17" s="1"/>
  <c r="L35" i="17"/>
  <c r="L44" i="17" s="1"/>
  <c r="K35" i="17"/>
  <c r="K44" i="17" s="1"/>
  <c r="J35" i="17"/>
  <c r="J44" i="17" s="1"/>
  <c r="I35" i="17"/>
  <c r="H35" i="17"/>
  <c r="H44" i="17" s="1"/>
  <c r="G35" i="17"/>
  <c r="G44" i="17" s="1"/>
  <c r="F35" i="17"/>
  <c r="F44" i="17" s="1"/>
  <c r="E35" i="17"/>
  <c r="Q35" i="17" s="1"/>
  <c r="I32" i="17"/>
  <c r="I46" i="17" s="1"/>
  <c r="C32" i="17"/>
  <c r="C46" i="17" s="1"/>
  <c r="Q31" i="17"/>
  <c r="P32" i="17"/>
  <c r="P46" i="17" s="1"/>
  <c r="H32" i="17"/>
  <c r="H46" i="17" s="1"/>
  <c r="Q29" i="17"/>
  <c r="Q28" i="17"/>
  <c r="Q27" i="17"/>
  <c r="Q26" i="17"/>
  <c r="Q25" i="17"/>
  <c r="Q24" i="17"/>
  <c r="Q23" i="17"/>
  <c r="J32" i="17"/>
  <c r="Q22" i="17"/>
  <c r="Q21" i="17"/>
  <c r="Q20" i="17"/>
  <c r="Q19" i="17"/>
  <c r="Q18" i="17"/>
  <c r="Q17" i="17"/>
  <c r="Q16" i="17"/>
  <c r="Q15" i="17"/>
  <c r="Q14" i="17"/>
  <c r="Q13" i="17"/>
  <c r="Q12" i="17"/>
  <c r="Q11" i="17"/>
  <c r="O32" i="17"/>
  <c r="O46" i="17" s="1"/>
  <c r="N32" i="17"/>
  <c r="N46" i="17" s="1"/>
  <c r="M32" i="17"/>
  <c r="L32" i="17"/>
  <c r="K32" i="17"/>
  <c r="K46" i="17" s="1"/>
  <c r="G32" i="17"/>
  <c r="G46" i="17" s="1"/>
  <c r="F32" i="17"/>
  <c r="F46" i="17" s="1"/>
  <c r="E32" i="17"/>
  <c r="D32" i="17"/>
  <c r="D46" i="17" s="1"/>
  <c r="Q32" i="17" l="1"/>
  <c r="L46" i="17"/>
  <c r="M46" i="17"/>
  <c r="J46" i="17"/>
  <c r="Q30" i="17"/>
  <c r="Q10" i="17"/>
  <c r="E44" i="17"/>
  <c r="Q44" i="17" s="1"/>
  <c r="E46" i="17" l="1"/>
  <c r="Q46" i="17"/>
  <c r="Q44" i="12" l="1"/>
  <c r="Q45" i="12"/>
  <c r="Q40" i="12"/>
  <c r="Q41" i="12"/>
  <c r="Q46" i="11"/>
  <c r="AQ42" i="15"/>
  <c r="AQ15" i="15"/>
  <c r="AQ16" i="15"/>
  <c r="AQ17" i="15"/>
  <c r="Q27" i="10"/>
  <c r="Q41" i="11"/>
  <c r="Q42" i="11"/>
  <c r="Q43" i="11"/>
  <c r="Q40" i="11"/>
  <c r="Q25" i="11"/>
  <c r="Q26" i="11"/>
  <c r="Q27" i="11"/>
  <c r="Q28" i="11"/>
  <c r="Q29" i="11"/>
  <c r="Q30" i="11"/>
  <c r="Q31" i="11"/>
  <c r="Q32" i="11"/>
  <c r="Q14" i="11"/>
  <c r="Q15" i="11"/>
  <c r="Q16" i="11"/>
  <c r="Q17" i="11"/>
  <c r="Q13" i="11"/>
  <c r="Q27" i="12"/>
  <c r="Q28" i="12"/>
  <c r="Q29" i="12"/>
  <c r="Q30" i="12"/>
  <c r="Q31" i="12"/>
  <c r="R33" i="15" l="1"/>
  <c r="S33" i="15"/>
  <c r="S49" i="15" s="1"/>
  <c r="T33" i="15"/>
  <c r="T49" i="15" s="1"/>
  <c r="U33" i="15"/>
  <c r="U49" i="15" s="1"/>
  <c r="V33" i="15"/>
  <c r="V49" i="15" s="1"/>
  <c r="W33" i="15"/>
  <c r="W49" i="15" s="1"/>
  <c r="X33" i="15"/>
  <c r="X49" i="15" s="1"/>
  <c r="Y33" i="15"/>
  <c r="Y49" i="15" s="1"/>
  <c r="Z33" i="15"/>
  <c r="AA33" i="15"/>
  <c r="AA49" i="15" s="1"/>
  <c r="AB33" i="15"/>
  <c r="AC33" i="15"/>
  <c r="AC49" i="15" s="1"/>
  <c r="AD33" i="15"/>
  <c r="AD49" i="15" s="1"/>
  <c r="Q33" i="15"/>
  <c r="E47" i="15"/>
  <c r="C33" i="15"/>
  <c r="D33" i="15"/>
  <c r="E33" i="15"/>
  <c r="F33" i="15"/>
  <c r="G33" i="15"/>
  <c r="H33" i="15"/>
  <c r="I33" i="15"/>
  <c r="J33" i="15"/>
  <c r="K33" i="15"/>
  <c r="L33" i="15"/>
  <c r="M33" i="15"/>
  <c r="N33" i="15"/>
  <c r="O33" i="15"/>
  <c r="P33" i="15"/>
  <c r="F47" i="15"/>
  <c r="G47" i="15"/>
  <c r="H47" i="15"/>
  <c r="I47" i="15"/>
  <c r="J47" i="15"/>
  <c r="K47" i="15"/>
  <c r="L47" i="15"/>
  <c r="M47" i="15"/>
  <c r="N47" i="15"/>
  <c r="O47" i="15"/>
  <c r="P47" i="15"/>
  <c r="Q47" i="15"/>
  <c r="D47" i="15"/>
  <c r="C47" i="15"/>
  <c r="AE10" i="15"/>
  <c r="AF10" i="15"/>
  <c r="AG10" i="15"/>
  <c r="AH10" i="15"/>
  <c r="AI10" i="15"/>
  <c r="AJ10" i="15"/>
  <c r="AK10" i="15"/>
  <c r="AL10" i="15"/>
  <c r="AM10" i="15"/>
  <c r="AN10" i="15"/>
  <c r="AO10" i="15"/>
  <c r="AP10" i="15"/>
  <c r="AQ10" i="15"/>
  <c r="AE11" i="15"/>
  <c r="AF11" i="15"/>
  <c r="AG11" i="15"/>
  <c r="AH11" i="15"/>
  <c r="AI11" i="15"/>
  <c r="AJ11" i="15"/>
  <c r="AK11" i="15"/>
  <c r="AL11" i="15"/>
  <c r="AM11" i="15"/>
  <c r="AN11" i="15"/>
  <c r="AO11" i="15"/>
  <c r="AP11" i="15"/>
  <c r="AQ11" i="15"/>
  <c r="AE12" i="15"/>
  <c r="AF12" i="15"/>
  <c r="AG12" i="15"/>
  <c r="AH12" i="15"/>
  <c r="AI12" i="15"/>
  <c r="AJ12" i="15"/>
  <c r="AK12" i="15"/>
  <c r="AL12" i="15"/>
  <c r="AM12" i="15"/>
  <c r="AN12" i="15"/>
  <c r="AO12" i="15"/>
  <c r="AP12" i="15"/>
  <c r="AQ12" i="15"/>
  <c r="AE13" i="15"/>
  <c r="AF13" i="15"/>
  <c r="AG13" i="15"/>
  <c r="AH13" i="15"/>
  <c r="AI13" i="15"/>
  <c r="AJ13" i="15"/>
  <c r="AK13" i="15"/>
  <c r="AL13" i="15"/>
  <c r="AM13" i="15"/>
  <c r="AN13" i="15"/>
  <c r="AO13" i="15"/>
  <c r="AP13" i="15"/>
  <c r="AQ13" i="15"/>
  <c r="AE14" i="15"/>
  <c r="AF14" i="15"/>
  <c r="AG14" i="15"/>
  <c r="AH14" i="15"/>
  <c r="AI14" i="15"/>
  <c r="AJ14" i="15"/>
  <c r="AK14" i="15"/>
  <c r="AL14" i="15"/>
  <c r="AM14" i="15"/>
  <c r="AN14" i="15"/>
  <c r="AO14" i="15"/>
  <c r="AP14" i="15"/>
  <c r="AQ14" i="15"/>
  <c r="AE18" i="15"/>
  <c r="AF18" i="15"/>
  <c r="AG18" i="15"/>
  <c r="AH18" i="15"/>
  <c r="AI18" i="15"/>
  <c r="AJ18" i="15"/>
  <c r="AK18" i="15"/>
  <c r="AL18" i="15"/>
  <c r="AM18" i="15"/>
  <c r="AN18" i="15"/>
  <c r="AO18" i="15"/>
  <c r="AP18" i="15"/>
  <c r="AQ18" i="15"/>
  <c r="AE19" i="15"/>
  <c r="AF19" i="15"/>
  <c r="AG19" i="15"/>
  <c r="AH19" i="15"/>
  <c r="AI19" i="15"/>
  <c r="AJ19" i="15"/>
  <c r="AK19" i="15"/>
  <c r="AL19" i="15"/>
  <c r="AM19" i="15"/>
  <c r="AN19" i="15"/>
  <c r="AO19" i="15"/>
  <c r="AP19" i="15"/>
  <c r="AQ19" i="15"/>
  <c r="AE20" i="15"/>
  <c r="AF20" i="15"/>
  <c r="AG20" i="15"/>
  <c r="AH20" i="15"/>
  <c r="AI20" i="15"/>
  <c r="AJ20" i="15"/>
  <c r="AK20" i="15"/>
  <c r="AL20" i="15"/>
  <c r="AM20" i="15"/>
  <c r="AN20" i="15"/>
  <c r="AO20" i="15"/>
  <c r="AP20" i="15"/>
  <c r="AQ20" i="15"/>
  <c r="AE21" i="15"/>
  <c r="AF21" i="15"/>
  <c r="AG21" i="15"/>
  <c r="AH21" i="15"/>
  <c r="AI21" i="15"/>
  <c r="AJ21" i="15"/>
  <c r="AK21" i="15"/>
  <c r="AL21" i="15"/>
  <c r="AM21" i="15"/>
  <c r="AN21" i="15"/>
  <c r="AO21" i="15"/>
  <c r="AP21" i="15"/>
  <c r="AQ21" i="15"/>
  <c r="AE22" i="15"/>
  <c r="AF22" i="15"/>
  <c r="AG22" i="15"/>
  <c r="AH22" i="15"/>
  <c r="AI22" i="15"/>
  <c r="AJ22" i="15"/>
  <c r="AK22" i="15"/>
  <c r="AL22" i="15"/>
  <c r="AM22" i="15"/>
  <c r="AN22" i="15"/>
  <c r="AO22" i="15"/>
  <c r="AP22" i="15"/>
  <c r="AQ22" i="15"/>
  <c r="AE23" i="15"/>
  <c r="AF23" i="15"/>
  <c r="AG23" i="15"/>
  <c r="AH23" i="15"/>
  <c r="AI23" i="15"/>
  <c r="AJ23" i="15"/>
  <c r="AK23" i="15"/>
  <c r="AL23" i="15"/>
  <c r="AM23" i="15"/>
  <c r="AN23" i="15"/>
  <c r="AO23" i="15"/>
  <c r="AP23" i="15"/>
  <c r="AQ23" i="15"/>
  <c r="AE24" i="15"/>
  <c r="AF24" i="15"/>
  <c r="AG24" i="15"/>
  <c r="AH24" i="15"/>
  <c r="AI24" i="15"/>
  <c r="AJ24" i="15"/>
  <c r="AK24" i="15"/>
  <c r="AL24" i="15"/>
  <c r="AM24" i="15"/>
  <c r="AN24" i="15"/>
  <c r="AO24" i="15"/>
  <c r="AP24" i="15"/>
  <c r="AQ24" i="15"/>
  <c r="AE25" i="15"/>
  <c r="AF25" i="15"/>
  <c r="AG25" i="15"/>
  <c r="AH25" i="15"/>
  <c r="AI25" i="15"/>
  <c r="AJ25" i="15"/>
  <c r="AK25" i="15"/>
  <c r="AL25" i="15"/>
  <c r="AM25" i="15"/>
  <c r="AN25" i="15"/>
  <c r="AO25" i="15"/>
  <c r="AP25" i="15"/>
  <c r="AQ25" i="15"/>
  <c r="AE26" i="15"/>
  <c r="AF26" i="15"/>
  <c r="AG26" i="15"/>
  <c r="AH26" i="15"/>
  <c r="AI26" i="15"/>
  <c r="AJ26" i="15"/>
  <c r="AK26" i="15"/>
  <c r="AL26" i="15"/>
  <c r="AM26" i="15"/>
  <c r="AN26" i="15"/>
  <c r="AO26" i="15"/>
  <c r="AP26" i="15"/>
  <c r="AQ26" i="15"/>
  <c r="AE27" i="15"/>
  <c r="AF27" i="15"/>
  <c r="AG27" i="15"/>
  <c r="AH27" i="15"/>
  <c r="AI27" i="15"/>
  <c r="AJ27" i="15"/>
  <c r="AK27" i="15"/>
  <c r="AL27" i="15"/>
  <c r="AM27" i="15"/>
  <c r="AN27" i="15"/>
  <c r="AO27" i="15"/>
  <c r="AP27" i="15"/>
  <c r="AQ27" i="15"/>
  <c r="AE28" i="15"/>
  <c r="AF28" i="15"/>
  <c r="AG28" i="15"/>
  <c r="AH28" i="15"/>
  <c r="AI28" i="15"/>
  <c r="AJ28" i="15"/>
  <c r="AK28" i="15"/>
  <c r="AL28" i="15"/>
  <c r="AM28" i="15"/>
  <c r="AN28" i="15"/>
  <c r="AO28" i="15"/>
  <c r="AP28" i="15"/>
  <c r="AQ28" i="15"/>
  <c r="AE29" i="15"/>
  <c r="AF29" i="15"/>
  <c r="AG29" i="15"/>
  <c r="AH29" i="15"/>
  <c r="AI29" i="15"/>
  <c r="AJ29" i="15"/>
  <c r="AK29" i="15"/>
  <c r="AL29" i="15"/>
  <c r="AM29" i="15"/>
  <c r="AN29" i="15"/>
  <c r="AO29" i="15"/>
  <c r="AP29" i="15"/>
  <c r="AQ29" i="15"/>
  <c r="AE30" i="15"/>
  <c r="AF30" i="15"/>
  <c r="AG30" i="15"/>
  <c r="AH30" i="15"/>
  <c r="AI30" i="15"/>
  <c r="AJ30" i="15"/>
  <c r="AK30" i="15"/>
  <c r="AL30" i="15"/>
  <c r="AM30" i="15"/>
  <c r="AN30" i="15"/>
  <c r="AO30" i="15"/>
  <c r="AP30" i="15"/>
  <c r="AQ30" i="15"/>
  <c r="AE31" i="15"/>
  <c r="AF31" i="15"/>
  <c r="AG31" i="15"/>
  <c r="AH31" i="15"/>
  <c r="AI31" i="15"/>
  <c r="AJ31" i="15"/>
  <c r="AK31" i="15"/>
  <c r="AL31" i="15"/>
  <c r="AM31" i="15"/>
  <c r="AN31" i="15"/>
  <c r="AO31" i="15"/>
  <c r="AP31" i="15"/>
  <c r="AQ31" i="15"/>
  <c r="AE32" i="15"/>
  <c r="AF32" i="15"/>
  <c r="AG32" i="15"/>
  <c r="AH32" i="15"/>
  <c r="AI32" i="15"/>
  <c r="AJ32" i="15"/>
  <c r="AK32" i="15"/>
  <c r="AL32" i="15"/>
  <c r="AM32" i="15"/>
  <c r="AN32" i="15"/>
  <c r="AO32" i="15"/>
  <c r="AP32" i="15"/>
  <c r="AQ32" i="15"/>
  <c r="R49" i="15"/>
  <c r="AB49" i="15"/>
  <c r="AE37" i="15"/>
  <c r="AF37" i="15"/>
  <c r="AG37" i="15"/>
  <c r="AH37" i="15"/>
  <c r="AI37" i="15"/>
  <c r="AJ37" i="15"/>
  <c r="AK37" i="15"/>
  <c r="AL37" i="15"/>
  <c r="AM37" i="15"/>
  <c r="AN37" i="15"/>
  <c r="AO37" i="15"/>
  <c r="AP37" i="15"/>
  <c r="AQ37" i="15"/>
  <c r="AE38" i="15"/>
  <c r="AF38" i="15"/>
  <c r="AG38" i="15"/>
  <c r="AH38" i="15"/>
  <c r="AI38" i="15"/>
  <c r="AJ38" i="15"/>
  <c r="AK38" i="15"/>
  <c r="AL38" i="15"/>
  <c r="AM38" i="15"/>
  <c r="AN38" i="15"/>
  <c r="AO38" i="15"/>
  <c r="AP38" i="15"/>
  <c r="AQ38" i="15"/>
  <c r="AE39" i="15"/>
  <c r="AF39" i="15"/>
  <c r="AG39" i="15"/>
  <c r="AH39" i="15"/>
  <c r="AI39" i="15"/>
  <c r="AJ39" i="15"/>
  <c r="AK39" i="15"/>
  <c r="AL39" i="15"/>
  <c r="AM39" i="15"/>
  <c r="AN39" i="15"/>
  <c r="AO39" i="15"/>
  <c r="AP39" i="15"/>
  <c r="AQ39" i="15"/>
  <c r="AE40" i="15"/>
  <c r="AF40" i="15"/>
  <c r="AG40" i="15"/>
  <c r="AH40" i="15"/>
  <c r="AI40" i="15"/>
  <c r="AJ40" i="15"/>
  <c r="AK40" i="15"/>
  <c r="AL40" i="15"/>
  <c r="AM40" i="15"/>
  <c r="AN40" i="15"/>
  <c r="AO40" i="15"/>
  <c r="AP40" i="15"/>
  <c r="AQ40" i="15"/>
  <c r="AE41" i="15"/>
  <c r="AF41" i="15"/>
  <c r="AG41" i="15"/>
  <c r="AH41" i="15"/>
  <c r="AI41" i="15"/>
  <c r="AJ41" i="15"/>
  <c r="AK41" i="15"/>
  <c r="AL41" i="15"/>
  <c r="AM41" i="15"/>
  <c r="AN41" i="15"/>
  <c r="AO41" i="15"/>
  <c r="AP41" i="15"/>
  <c r="AQ41" i="15"/>
  <c r="AE43" i="15"/>
  <c r="AF43" i="15"/>
  <c r="AG43" i="15"/>
  <c r="AH43" i="15"/>
  <c r="AI43" i="15"/>
  <c r="AJ43" i="15"/>
  <c r="AK43" i="15"/>
  <c r="AL43" i="15"/>
  <c r="AM43" i="15"/>
  <c r="AN43" i="15"/>
  <c r="AO43" i="15"/>
  <c r="AP43" i="15"/>
  <c r="AQ43" i="15"/>
  <c r="AE44" i="15"/>
  <c r="AF44" i="15"/>
  <c r="AG44" i="15"/>
  <c r="AH44" i="15"/>
  <c r="AI44" i="15"/>
  <c r="AJ44" i="15"/>
  <c r="AK44" i="15"/>
  <c r="AL44" i="15"/>
  <c r="AM44" i="15"/>
  <c r="AN44" i="15"/>
  <c r="AO44" i="15"/>
  <c r="AP44" i="15"/>
  <c r="AQ44" i="15"/>
  <c r="AE45" i="15"/>
  <c r="AF45" i="15"/>
  <c r="AG45" i="15"/>
  <c r="AH45" i="15"/>
  <c r="AI45" i="15"/>
  <c r="AJ45" i="15"/>
  <c r="AK45" i="15"/>
  <c r="AL45" i="15"/>
  <c r="AM45" i="15"/>
  <c r="AN45" i="15"/>
  <c r="AO45" i="15"/>
  <c r="AP45" i="15"/>
  <c r="AQ45" i="15"/>
  <c r="AE46" i="15"/>
  <c r="AF46" i="15"/>
  <c r="AG46" i="15"/>
  <c r="AH46" i="15"/>
  <c r="AI46" i="15"/>
  <c r="AJ46" i="15"/>
  <c r="AK46" i="15"/>
  <c r="AL46" i="15"/>
  <c r="AM46" i="15"/>
  <c r="AN46" i="15"/>
  <c r="AO46" i="15"/>
  <c r="AP46" i="15"/>
  <c r="AQ46" i="15"/>
  <c r="D49" i="15"/>
  <c r="Z49" i="15"/>
  <c r="C49" i="15" l="1"/>
  <c r="AF33" i="15"/>
  <c r="AO47" i="15"/>
  <c r="AK47" i="15"/>
  <c r="AG47" i="15"/>
  <c r="AE33" i="15"/>
  <c r="AE49" i="15" s="1"/>
  <c r="AN47" i="15"/>
  <c r="AF47" i="15"/>
  <c r="G49" i="15"/>
  <c r="AJ47" i="15"/>
  <c r="AP47" i="15"/>
  <c r="AL47" i="15"/>
  <c r="AH47" i="15"/>
  <c r="AQ47" i="15"/>
  <c r="AM47" i="15"/>
  <c r="AI47" i="15"/>
  <c r="AE47" i="15"/>
  <c r="AP33" i="15"/>
  <c r="AL33" i="15"/>
  <c r="AH33" i="15"/>
  <c r="AN33" i="15"/>
  <c r="AJ33" i="15"/>
  <c r="AO33" i="15"/>
  <c r="AK33" i="15"/>
  <c r="AG33" i="15"/>
  <c r="AQ33" i="15"/>
  <c r="AM33" i="15"/>
  <c r="AI33" i="15"/>
  <c r="N49" i="15"/>
  <c r="J49" i="15"/>
  <c r="F49" i="15"/>
  <c r="O49" i="15"/>
  <c r="K49" i="15"/>
  <c r="Q49" i="15"/>
  <c r="M49" i="15"/>
  <c r="I49" i="15"/>
  <c r="E49" i="15"/>
  <c r="P49" i="15"/>
  <c r="L49" i="15"/>
  <c r="H49" i="15"/>
  <c r="AI49" i="15" l="1"/>
  <c r="AM49" i="15"/>
  <c r="AJ49" i="15"/>
  <c r="AO49" i="15"/>
  <c r="AN49" i="15"/>
  <c r="AF49" i="15"/>
  <c r="AQ49" i="15"/>
  <c r="AG49" i="15"/>
  <c r="AK49" i="15"/>
  <c r="AH49" i="15"/>
  <c r="AL49" i="15"/>
  <c r="AP49" i="15"/>
  <c r="P47" i="12"/>
  <c r="O47" i="12"/>
  <c r="N47" i="12"/>
  <c r="M47" i="12"/>
  <c r="L47" i="12"/>
  <c r="K47" i="12"/>
  <c r="J47" i="12"/>
  <c r="I47" i="12"/>
  <c r="H47" i="12"/>
  <c r="G47" i="12"/>
  <c r="F47" i="12"/>
  <c r="E47" i="12"/>
  <c r="D47" i="12"/>
  <c r="C47" i="12"/>
  <c r="Q46" i="12"/>
  <c r="Q43" i="12"/>
  <c r="Q42" i="12"/>
  <c r="Q39" i="12"/>
  <c r="Q38" i="12"/>
  <c r="Q37" i="12"/>
  <c r="Q36" i="12"/>
  <c r="P32" i="12"/>
  <c r="O32" i="12"/>
  <c r="N32" i="12"/>
  <c r="M32" i="12"/>
  <c r="L32" i="12"/>
  <c r="K32" i="12"/>
  <c r="J32" i="12"/>
  <c r="I32" i="12"/>
  <c r="H32" i="12"/>
  <c r="G32" i="12"/>
  <c r="F32" i="12"/>
  <c r="E32" i="12"/>
  <c r="D32" i="12"/>
  <c r="C32" i="12"/>
  <c r="Q26" i="12"/>
  <c r="Q25" i="12"/>
  <c r="Q24" i="12"/>
  <c r="Q23" i="12"/>
  <c r="Q22" i="12"/>
  <c r="Q21" i="12"/>
  <c r="Q20" i="12"/>
  <c r="Q19" i="12"/>
  <c r="Q18" i="12"/>
  <c r="Q17" i="12"/>
  <c r="Q16" i="12"/>
  <c r="Q15" i="12"/>
  <c r="Q14" i="12"/>
  <c r="Q13" i="12"/>
  <c r="Q12" i="12"/>
  <c r="Q11" i="12"/>
  <c r="Q10" i="12"/>
  <c r="E33" i="11"/>
  <c r="F33" i="11"/>
  <c r="G33" i="11"/>
  <c r="H33" i="11"/>
  <c r="I33" i="11"/>
  <c r="J33" i="11"/>
  <c r="K33" i="11"/>
  <c r="L33" i="11"/>
  <c r="M33" i="11"/>
  <c r="N33" i="11"/>
  <c r="O33" i="11"/>
  <c r="P33" i="11"/>
  <c r="C33" i="11"/>
  <c r="D49" i="11"/>
  <c r="C49" i="11"/>
  <c r="P49" i="11"/>
  <c r="O49" i="11"/>
  <c r="N49" i="11"/>
  <c r="M49" i="11"/>
  <c r="L49" i="11"/>
  <c r="K49" i="11"/>
  <c r="J49" i="11"/>
  <c r="I49" i="11"/>
  <c r="H49" i="11"/>
  <c r="G49" i="11"/>
  <c r="F49" i="11"/>
  <c r="E49" i="11"/>
  <c r="Q48" i="11"/>
  <c r="Q47" i="11"/>
  <c r="Q45" i="11"/>
  <c r="Q44" i="11"/>
  <c r="Q39" i="11"/>
  <c r="Q38" i="11"/>
  <c r="Q24" i="11"/>
  <c r="Q23" i="11"/>
  <c r="Q22" i="11"/>
  <c r="Q21" i="11"/>
  <c r="Q20" i="11"/>
  <c r="Q19" i="11"/>
  <c r="Q18" i="11"/>
  <c r="Q12" i="11"/>
  <c r="Q11" i="11"/>
  <c r="Q10" i="11"/>
  <c r="C41" i="10"/>
  <c r="D28" i="10"/>
  <c r="E28" i="10"/>
  <c r="F28" i="10"/>
  <c r="G28" i="10"/>
  <c r="H28" i="10"/>
  <c r="I28" i="10"/>
  <c r="J28" i="10"/>
  <c r="K28" i="10"/>
  <c r="L28" i="10"/>
  <c r="M28" i="10"/>
  <c r="N28" i="10"/>
  <c r="O28" i="10"/>
  <c r="P28" i="10"/>
  <c r="C28" i="10"/>
  <c r="P41" i="10"/>
  <c r="O41" i="10"/>
  <c r="N41" i="10"/>
  <c r="M41" i="10"/>
  <c r="L41" i="10"/>
  <c r="K41" i="10"/>
  <c r="J41" i="10"/>
  <c r="I41" i="10"/>
  <c r="H41" i="10"/>
  <c r="G41" i="10"/>
  <c r="F41" i="10"/>
  <c r="F43" i="10" s="1"/>
  <c r="E41" i="10"/>
  <c r="D41" i="10"/>
  <c r="Q40" i="10"/>
  <c r="Q39" i="10"/>
  <c r="Q38" i="10"/>
  <c r="Q37" i="10"/>
  <c r="Q35" i="10"/>
  <c r="Q34" i="10"/>
  <c r="Q33" i="10"/>
  <c r="Q32" i="10"/>
  <c r="Q26" i="10"/>
  <c r="Q25" i="10"/>
  <c r="Q24" i="10"/>
  <c r="Q23" i="10"/>
  <c r="Q22" i="10"/>
  <c r="Q21" i="10"/>
  <c r="Q20" i="10"/>
  <c r="Q19" i="10"/>
  <c r="Q18" i="10"/>
  <c r="Q17" i="10"/>
  <c r="Q16" i="10"/>
  <c r="Q15" i="10"/>
  <c r="Q14" i="10"/>
  <c r="Q13" i="10"/>
  <c r="Q12" i="10"/>
  <c r="Q11" i="10"/>
  <c r="Q10" i="10"/>
  <c r="D27" i="9"/>
  <c r="C27" i="9"/>
  <c r="P29" i="8"/>
  <c r="O29" i="8"/>
  <c r="N29" i="8"/>
  <c r="N44" i="8" s="1"/>
  <c r="M29" i="8"/>
  <c r="L29" i="8"/>
  <c r="K29" i="8"/>
  <c r="J29" i="8"/>
  <c r="I29" i="8"/>
  <c r="H29" i="8"/>
  <c r="G29" i="8"/>
  <c r="F29" i="8"/>
  <c r="F44" i="8" s="1"/>
  <c r="E29" i="8"/>
  <c r="D29" i="8"/>
  <c r="C29" i="8"/>
  <c r="C42" i="8"/>
  <c r="P39" i="9"/>
  <c r="O39" i="9"/>
  <c r="N39" i="9"/>
  <c r="M39" i="9"/>
  <c r="L39" i="9"/>
  <c r="K39" i="9"/>
  <c r="J39" i="9"/>
  <c r="I39" i="9"/>
  <c r="H39" i="9"/>
  <c r="G39" i="9"/>
  <c r="F39" i="9"/>
  <c r="E39" i="9"/>
  <c r="D39" i="9"/>
  <c r="C39" i="9"/>
  <c r="Q38" i="9"/>
  <c r="Q37" i="9"/>
  <c r="Q36" i="9"/>
  <c r="Q35" i="9"/>
  <c r="Q34" i="9"/>
  <c r="Q33" i="9"/>
  <c r="Q32" i="9"/>
  <c r="Q31" i="9"/>
  <c r="P27" i="9"/>
  <c r="O27" i="9"/>
  <c r="N27" i="9"/>
  <c r="M27" i="9"/>
  <c r="L27" i="9"/>
  <c r="K27" i="9"/>
  <c r="J27" i="9"/>
  <c r="I27" i="9"/>
  <c r="H27" i="9"/>
  <c r="G27" i="9"/>
  <c r="F27" i="9"/>
  <c r="E27" i="9"/>
  <c r="Q26" i="9"/>
  <c r="Q25" i="9"/>
  <c r="Q24" i="9"/>
  <c r="Q23" i="9"/>
  <c r="Q22" i="9"/>
  <c r="Q21" i="9"/>
  <c r="Q20" i="9"/>
  <c r="Q19" i="9"/>
  <c r="Q18" i="9"/>
  <c r="Q17" i="9"/>
  <c r="Q16" i="9"/>
  <c r="Q15" i="9"/>
  <c r="Q14" i="9"/>
  <c r="Q13" i="9"/>
  <c r="Q12" i="9"/>
  <c r="Q11" i="9"/>
  <c r="Q10" i="9"/>
  <c r="Q34" i="8"/>
  <c r="Q35" i="8"/>
  <c r="Q36" i="8"/>
  <c r="Q37" i="8"/>
  <c r="Q38" i="8"/>
  <c r="Q39" i="8"/>
  <c r="Q40" i="8"/>
  <c r="Q41" i="8"/>
  <c r="Q33" i="8"/>
  <c r="Q11" i="8"/>
  <c r="Q12" i="8"/>
  <c r="Q13" i="8"/>
  <c r="Q14" i="8"/>
  <c r="Q15" i="8"/>
  <c r="Q16" i="8"/>
  <c r="Q17" i="8"/>
  <c r="Q18" i="8"/>
  <c r="Q19" i="8"/>
  <c r="Q20" i="8"/>
  <c r="Q21" i="8"/>
  <c r="Q22" i="8"/>
  <c r="Q23" i="8"/>
  <c r="Q24" i="8"/>
  <c r="Q25" i="8"/>
  <c r="Q26" i="8"/>
  <c r="Q27" i="8"/>
  <c r="Q28" i="8"/>
  <c r="Q10" i="8"/>
  <c r="D42" i="8"/>
  <c r="E42" i="8"/>
  <c r="F42" i="8"/>
  <c r="G42" i="8"/>
  <c r="H42" i="8"/>
  <c r="H44" i="8" s="1"/>
  <c r="I42" i="8"/>
  <c r="I44" i="8" s="1"/>
  <c r="J42" i="8"/>
  <c r="K42" i="8"/>
  <c r="L42" i="8"/>
  <c r="M42" i="8"/>
  <c r="N42" i="8"/>
  <c r="O42" i="8"/>
  <c r="P42" i="8"/>
  <c r="N43" i="10" l="1"/>
  <c r="J43" i="10"/>
  <c r="L44" i="8"/>
  <c r="P44" i="8"/>
  <c r="O44" i="8"/>
  <c r="L43" i="10"/>
  <c r="M44" i="8"/>
  <c r="L51" i="11"/>
  <c r="P51" i="11"/>
  <c r="J44" i="8"/>
  <c r="P43" i="10"/>
  <c r="H43" i="10"/>
  <c r="C44" i="8"/>
  <c r="F49" i="12"/>
  <c r="J49" i="12"/>
  <c r="N49" i="12"/>
  <c r="C49" i="12"/>
  <c r="G49" i="12"/>
  <c r="K49" i="12"/>
  <c r="O49" i="12"/>
  <c r="O51" i="11"/>
  <c r="K51" i="11"/>
  <c r="G51" i="11"/>
  <c r="D43" i="10"/>
  <c r="C43" i="10"/>
  <c r="C51" i="11"/>
  <c r="D51" i="11"/>
  <c r="H51" i="11"/>
  <c r="M43" i="10"/>
  <c r="K43" i="10"/>
  <c r="Q41" i="10"/>
  <c r="O43" i="10"/>
  <c r="G43" i="10"/>
  <c r="E43" i="10"/>
  <c r="I43" i="10"/>
  <c r="C41" i="9"/>
  <c r="G41" i="9"/>
  <c r="K41" i="9"/>
  <c r="O41" i="9"/>
  <c r="H41" i="9"/>
  <c r="L41" i="9"/>
  <c r="P41" i="9"/>
  <c r="Q42" i="8"/>
  <c r="G44" i="8"/>
  <c r="K44" i="8"/>
  <c r="E49" i="12"/>
  <c r="I49" i="12"/>
  <c r="M49" i="12"/>
  <c r="Q47" i="12"/>
  <c r="D49" i="12"/>
  <c r="H49" i="12"/>
  <c r="L49" i="12"/>
  <c r="P49" i="12"/>
  <c r="Q32" i="12"/>
  <c r="E51" i="11"/>
  <c r="I51" i="11"/>
  <c r="M51" i="11"/>
  <c r="F51" i="11"/>
  <c r="J51" i="11"/>
  <c r="N51" i="11"/>
  <c r="Q49" i="11"/>
  <c r="Q33" i="11"/>
  <c r="Q28" i="10"/>
  <c r="J41" i="9"/>
  <c r="E41" i="9"/>
  <c r="I41" i="9"/>
  <c r="F41" i="9"/>
  <c r="N41" i="9"/>
  <c r="M41" i="9"/>
  <c r="D41" i="9"/>
  <c r="Q39" i="9"/>
  <c r="Q27" i="9"/>
  <c r="Q29" i="8"/>
  <c r="E44" i="8"/>
  <c r="D44" i="8"/>
  <c r="Q44" i="8" l="1"/>
  <c r="Q49" i="12"/>
  <c r="Q51" i="11"/>
  <c r="Q43" i="10"/>
  <c r="Q41" i="9"/>
</calcChain>
</file>

<file path=xl/sharedStrings.xml><?xml version="1.0" encoding="utf-8"?>
<sst xmlns="http://schemas.openxmlformats.org/spreadsheetml/2006/main" count="984" uniqueCount="145">
  <si>
    <t>MINISTERIO DE HACIENDA</t>
  </si>
  <si>
    <t>DIRECCIÓN GENERAL DE PRESUPUESTO</t>
  </si>
  <si>
    <t xml:space="preserve">EJECUCIÓN PRESUPUESTARIA DE ORGANISMOS AUTÓNOMOS Y DESCENTRALIZADOS NO FINANCIEROS </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</si>
  <si>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</si>
  <si>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</si>
  <si>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</si>
  <si>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</si>
  <si>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</si>
  <si>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</si>
  <si>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</si>
  <si>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</si>
  <si>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</si>
  <si>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</si>
  <si>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</si>
  <si>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</si>
  <si>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</si>
  <si>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</si>
  <si>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</si>
  <si>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</si>
  <si>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</si>
  <si>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</si>
  <si>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</si>
  <si>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</si>
  <si>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</si>
  <si>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</si>
  <si>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</si>
  <si>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1972 - INSTITUTO DEL TABACO DE LA REP. DOM.</t>
  </si>
  <si>
    <t>2049 - FONDO DE RECAUDACION DEL 20% DE LAS OPERACIONES DE LAS MAQUINAS TRAGAMONEDAS</t>
  </si>
  <si>
    <t>30 - FONDOS PROPIOS</t>
  </si>
  <si>
    <t>9995 - VENTAS DE SERVICIOS</t>
  </si>
  <si>
    <t>9998 - OTROS FONDOS</t>
  </si>
  <si>
    <t>9999 - VENTAS DE MERCANCIA</t>
  </si>
  <si>
    <t>40 - TRANSFERENCIAS</t>
  </si>
  <si>
    <t>9992 - TRANSFERENCIAS</t>
  </si>
  <si>
    <t>60 - CREDITO EXTERNO</t>
  </si>
  <si>
    <t>6002 - GASTOS DEL EJERCICIO ANTERIORPROY.DE RECUPER. DE EMERG.Y GESTION DEL RIESGO  POR DESASTRES NATURALES</t>
  </si>
  <si>
    <t>6070 - PROYECTO MULTIPLE MONTE GRANDE</t>
  </si>
  <si>
    <t>0800 - FONDO PARA CREDITO EXTERNO</t>
  </si>
  <si>
    <t>6081 - PROYECTO DE APROVECHAMIENTO MULTIPLE DEL RIO CAMU - PRESA DE GUAIGUI</t>
  </si>
  <si>
    <t>70 - DONACION EXTERNA</t>
  </si>
  <si>
    <t>0900 - FONDO PARA  DONACIONES EXTERNAS</t>
  </si>
  <si>
    <t>7177 - APOYO PRESUPUESTARIO AL SECTOR COMPETITIVIDAD</t>
  </si>
  <si>
    <t>TOTAL GASTOS</t>
  </si>
  <si>
    <t>APLICACIONES FINANCIERAS</t>
  </si>
  <si>
    <t>2043 - FONDO ESPECIAL REEMBOLSOS TRIBUTARIOS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</si>
  <si>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</si>
  <si>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</si>
  <si>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</si>
  <si>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</si>
  <si>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</si>
  <si>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</si>
  <si>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6100 - PROYECTO DE DESARROLLO AGRICOLA AZUA II-PUEBLO VIEJO</t>
  </si>
  <si>
    <t>0739 - APOYO PRESUPUESTARIO, RECURSOS UNION EUROPEA</t>
  </si>
  <si>
    <t>0814 - APOYO PRESUPUESTARIO (RECURSOS EXTERNOS)</t>
  </si>
  <si>
    <t>Fuente: Sistema de Información de la Gestión Financiera
Fecha de Imputación: 31 de Diciembre del 2015</t>
  </si>
  <si>
    <t>ENERO-DICIEMBRE 2016</t>
  </si>
  <si>
    <t>1955 - 10% DEL FONDO GENERAL, LIGA MUNICIPAL DOM.</t>
  </si>
  <si>
    <t>2083 - RECURSOS DE CAPTACION DIRECTA DE LA DIRECCION GENERAL DE MINERIA LEY 146-71</t>
  </si>
  <si>
    <t>7252 - PREVENCIÓN Y MANEJO DESASTRES DE DESLIZAMIENTO Y EVENTOS RELACIONADOS CON PARTICIPACIÓN COMUNITARIA, EN TAMBORIL, STGO.</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</si>
  <si>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</si>
  <si>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</si>
  <si>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</si>
  <si>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</si>
  <si>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</si>
  <si>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</si>
  <si>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100 - TESORO NACIONAL</t>
  </si>
  <si>
    <t>2110 - TASAS PARA EL DESARROLLO Y SOSTENIBILIDAD DEL SISTEMA 9-1-1. (LEY 184-17)</t>
  </si>
  <si>
    <t>50 - CRÉDITO INTERNO</t>
  </si>
  <si>
    <t>5010 - BONOS INTERNOS PARA APOYO PRESUPUESTARIO</t>
  </si>
  <si>
    <t>5011 - FONDO DE CALAMIDADES Y EMERGENCIAS PÚBLICAS</t>
  </si>
  <si>
    <t>6114 - PROYECTO DE DESARROLLO, CONST. Y EQUIPAMIENTO CENTROS DE FORMACIÓN HOTELERA, PASTELERÍA, GASTRONOMÍA, STO. DGO. E HIGUEY</t>
  </si>
  <si>
    <t>0717 - SEMINARIO DE ESTUDIOS EUROPEOS/ FUNCIONARIOS GUBERNAMENTALE</t>
  </si>
  <si>
    <t>7255 - DESARROLLO DE UN MODELO INSTITUCIONAL DE GESTIÓN INTEGRADA DE LOS RECURSOS HÍDRICOS PARA LA CUENCA DEL YAQUE DEL SUR</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</si>
  <si>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</si>
  <si>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</si>
  <si>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</si>
  <si>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</si>
  <si>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</si>
  <si>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6132 - PROYECTO MÚLTIPLE DE LA PRESA MONTEGRANDE, FASE III</t>
  </si>
  <si>
    <t>7120 - FONDO DE ASISTENCIA  DEL GOBIERNO DE LA REPUBLICA CHINA (TAIWAN)</t>
  </si>
  <si>
    <t>7267 - MEJORA EN ADAPTACIÓN AL CAMBIO CLIMÁTICO Y SISTEMA DE REDUCCIÓN RIESGOS DE DESASTRES EN VALLEJUELO Y CERCADO (SJM-RD)</t>
  </si>
  <si>
    <t>6025 - BONOS GLOBALES EXTERNOS</t>
  </si>
  <si>
    <t>Fecha de Registro: 7 de febrero del 2019.</t>
  </si>
  <si>
    <t>ENERO-DICIEMBRE 2019</t>
  </si>
  <si>
    <t>6133 - PROGRAMA DE MEJORA DE EFICIENCIA DE ADMINISTRACIÓN TRIBUTARIA Y GESTIÓN DEL GASTO PUBLICO</t>
  </si>
  <si>
    <t>7253 - PROYECTO PARA GESTIÓN DE SANIDAD DE LAS HORTALIZAS EN INVERNADEROS Y LA INSPECCIÓN DE SEGURIDAD DE LOS PRODUCTOS EN RD</t>
  </si>
  <si>
    <t>7297 - PREVENCIÓN DE DESASTRES NATURALES PARA LA TEMPORADA CICLÓNICA</t>
  </si>
  <si>
    <t>90 - FONDOS DE TERCEROS</t>
  </si>
  <si>
    <t>8014 - DEVOLUCIÓN DE RECURSOS A TERCEROS EN LA CUT</t>
  </si>
  <si>
    <t>Fecha de Registro: 10 de febrero del 2020.</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</si>
  <si>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</si>
  <si>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</si>
  <si>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</si>
  <si>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</si>
  <si>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</si>
  <si>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</si>
  <si>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</si>
  <si>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t>
  </si>
  <si>
    <t>Presupuesto</t>
  </si>
  <si>
    <t>Ley No. 237-20</t>
  </si>
  <si>
    <t>Vigente</t>
  </si>
  <si>
    <t>7112 - CONTINUAR Y EXPANDIR LA RESPUESTA NAC. A LA TUBERCULOSIS EN LA R. D.</t>
  </si>
  <si>
    <t>7262 - PROGRAMA DE APOYO A LA EDUCACIÓN Y FORMACIÓN TÉCNICA Y PROFESIONAL EN LA REPÚBLICA DOMINICANA</t>
  </si>
  <si>
    <t>7299 - ELABORACIÓN PLAN NACIONAL APROVECHAMIENTO SOSTENIBLE DE LOS RECURSOS HIDRICOS EN LA REPÚBLICA DOMINICANA</t>
  </si>
  <si>
    <t>7318 - DONACIONES INTERNACIONALES PARA  ATENDER LA EMERGENCIA  DEL COVID-19</t>
  </si>
  <si>
    <t>2073 - PROGRAMA DE RENOVACION VEHICULAR DEL TRANSPORTE PUBLICO, PASAJEROS Y CARGA</t>
  </si>
  <si>
    <t>Notas:</t>
  </si>
  <si>
    <t>Fecha de registro: 08 de febrero del 2022</t>
  </si>
  <si>
    <t>Fuente: Sistema de Gestión de la Información Financiera</t>
  </si>
  <si>
    <t>Diciembre 2022*</t>
  </si>
  <si>
    <t>Presupuesto Vigente</t>
  </si>
  <si>
    <t>Ley No. 345-21</t>
  </si>
  <si>
    <t>101 - CONTRAPARTIDA</t>
  </si>
  <si>
    <t>104 - RECURSOS DE LAS APROPIACIONES DEL 5%  SR. PRESIDENTE</t>
  </si>
  <si>
    <t>121 - SALDOS DISPONIBLES DE PERIODOS ANTERIORES</t>
  </si>
  <si>
    <t>7311 - APOYO PARA LA IMPLEMENTACION DEL PLAN DE MOVILIDAD URBANA SOSTENIBLE</t>
  </si>
  <si>
    <t>Fecha de registro: 20 de febrero del 2023.</t>
  </si>
  <si>
    <t>Diciembre 2023*</t>
  </si>
  <si>
    <t>Presupuesto Inicial</t>
  </si>
  <si>
    <t>Ley No. 366-22</t>
  </si>
  <si>
    <t>100 - FONDO GENERAL</t>
  </si>
  <si>
    <t>6150 - AGRICULTURA RESILIENTE Y GESTION INTEGRADA DE RECURSOS HIDRAULICOS (PRESTAMO 8912-DO)</t>
  </si>
  <si>
    <t>6152 - PROGRAMA PARA MEJORAR LA CONENCTIVIDAD PARA LA TRANSFORMACIÓN DIGITAL EN REPÚBLICA DOMINICANA</t>
  </si>
  <si>
    <t>7303 - APOYO A LA ELABORACIÓN DEL PLAN NACIONAL DE APROVECHAMIENTO SOSTENIBLE DE LOS RECURSOS HÍDRICOS EN LA REP. DOM., FASE I</t>
  </si>
  <si>
    <t>7345 - CONVENIO DE COLABORACIÓN ENTRE CNC Y DGCINE PARA TALLER PRÁCTICO PARA PRODUCTORES CINEMATOGRÁFICOS Y AUDIOVISUALES.</t>
  </si>
  <si>
    <t>Fecha de registro: 06/02/2024</t>
  </si>
  <si>
    <t>Diciembre 2024</t>
  </si>
  <si>
    <t>PRESUPUESTO</t>
  </si>
  <si>
    <t>Ley No. 80-23</t>
  </si>
  <si>
    <t>VIGENTE</t>
  </si>
  <si>
    <t>2127 - FONDO DE CONTRIBUCIÓN AL DESARROLLO DE LAS TELECOMUNICACIONES</t>
  </si>
  <si>
    <t>6169 - CONSTRUCCIÓN DE LAS OBRAS COMPLEMENTARIAS DE RIEGO Y SUMINISTRO DE AGUA DE LA PRESA MONTEGRANDE- REPUBLICA DOMINICANA</t>
  </si>
  <si>
    <t>7325 - PROYECTO ATN/OC18843-DR 'MANEJO SOSTENIBLE Y ADAPTACION AL CAMBIO CLIMATICO DE RIEGO</t>
  </si>
  <si>
    <t>7354 - CARIBBEAN ENGAGEMENT  DOMINICAN REPUBLIC INTERVENTION</t>
  </si>
  <si>
    <t>7369 - COOPERACIÓN FRANCO-DOMINICANA EN EL ÁMBITO AUDIOVISUAL</t>
  </si>
  <si>
    <t>7374 - MEJORAMIENTO DE CAPACIDADES OPERATIVAS DE LA DEFENSA CIVIL EN LAS PROV DECLARADAS EN ESTADO DE EMERG POR HURACAN FIONA</t>
  </si>
  <si>
    <t>Fecha de registro: 07/02/2024</t>
  </si>
  <si>
    <t>Ley No. 80-24</t>
  </si>
  <si>
    <t>4002 - TRANSFERENCIAS INTERNAS</t>
  </si>
  <si>
    <t>7372 - TRANSICIÓN HACIA UNA ECONOMÍA MÁS VERDE E INCLUSIVA (PROTEVI)</t>
  </si>
  <si>
    <t>7390 - FORTALECIMIENTO DE LAS CAPACIDADES DE RESPUESTA  A DESASTRES Y A LA RESILENCIA EN LA REPUBLICA DOMINICANA</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</si>
  <si>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</si>
  <si>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</si>
  <si>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Fecha de registro: 15/12/2025</t>
  </si>
  <si>
    <t>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</si>
</sst>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0.0_);\(#,##0.0\)"/>
    <numFmt numFmtId="171" formatCode="#,##0.0,,"/>
    <numFmt numFmtId="172"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color theme="0"/>
      <name val="Calibri"/>
      <family val="2"/>
    </font>
    <font>
      <b/>
      <sz val="11"/>
      <name val="Calibri"/>
      <family val="2"/>
      <scheme val="minor"/>
    </font>
    <font>
      <b/>
      <sz val="8"/>
      <color rgb="FF000000"/>
      <name val="Century Gothic"/>
      <family val="2"/>
    </font>
    <font>
      <sz val="8"/>
      <name val="Calibri"/>
      <family val="2"/>
      <scheme val="minor"/>
    </font>
    <font>
      <sz val="11"/>
      <color indexed="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4" tint="-0.499984740745262"/>
        <bgColor theme="4" tint="0.79998168889431442"/>
      </patternFill>
    </fill>
    <fill>
      <patternFill patternType="solid">
        <fgColor rgb="FF00B0F0"/>
        <bgColor theme="4" tint="0.79998168889431442"/>
      </patternFill>
    </fill>
  </fills>
  <borders count="12">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4" tint="0.39997558519241921"/>
      </bottom>
      <diagonal/>
    </border>
    <border>
      <left style="thin">
        <color theme="0"/>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6" fillId="0" borderId="0"/>
    <xf numFmtId="0" fontId="1" fillId="0" borderId="0"/>
  </cellStyleXfs>
  <cellXfs count="215">
    <xf numFmtId="0" fontId="0" fillId="0" borderId="0" xfId="0"/>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43" fontId="0" fillId="0" borderId="0" xfId="1" applyFont="1"/>
    <xf numFmtId="0" fontId="7" fillId="6" borderId="2" xfId="0" applyFont="1" applyFill="1" applyBorder="1" applyAlignment="1">
      <alignment vertical="center" wrapText="1" readingOrder="1"/>
    </xf>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0" fillId="0" borderId="0" xfId="4" applyNumberFormat="1" applyFont="1"/>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1"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3" fillId="0" borderId="0" xfId="0" applyNumberFormat="1" applyFont="1" applyAlignment="1">
      <alignment horizontal="left"/>
    </xf>
    <xf numFmtId="0" fontId="3" fillId="0" borderId="0" xfId="0" applyFont="1"/>
    <xf numFmtId="166" fontId="9" fillId="0" borderId="0" xfId="4" applyNumberFormat="1" applyFont="1" applyFill="1" applyBorder="1" applyAlignment="1">
      <alignment horizontal="left" vertical="center"/>
    </xf>
    <xf numFmtId="168" fontId="2" fillId="8" borderId="3" xfId="5" applyNumberFormat="1" applyFont="1" applyFill="1" applyBorder="1" applyAlignment="1">
      <alignment horizontal="center" vertical="center"/>
    </xf>
    <xf numFmtId="168" fontId="2" fillId="9" borderId="3" xfId="0" applyNumberFormat="1" applyFont="1" applyFill="1" applyBorder="1" applyAlignment="1">
      <alignment horizontal="center" vertical="center"/>
    </xf>
    <xf numFmtId="168" fontId="0" fillId="0" borderId="0" xfId="0" applyNumberFormat="1"/>
    <xf numFmtId="166" fontId="0" fillId="0" borderId="0" xfId="0" applyNumberFormat="1"/>
    <xf numFmtId="0" fontId="2" fillId="8" borderId="3" xfId="0" applyFont="1" applyFill="1" applyBorder="1" applyAlignment="1">
      <alignment horizontal="center" vertical="center"/>
    </xf>
    <xf numFmtId="168" fontId="2" fillId="8" borderId="3" xfId="6" applyNumberFormat="1" applyFont="1" applyFill="1" applyBorder="1" applyAlignment="1">
      <alignment horizontal="center" vertical="center"/>
    </xf>
    <xf numFmtId="168" fontId="2" fillId="9" borderId="3" xfId="5" applyNumberFormat="1" applyFont="1" applyFill="1" applyBorder="1" applyAlignment="1">
      <alignment horizontal="center" vertical="center"/>
    </xf>
    <xf numFmtId="165" fontId="0" fillId="0" borderId="0" xfId="0" applyNumberFormat="1"/>
    <xf numFmtId="166" fontId="0" fillId="2" borderId="0" xfId="4" applyNumberFormat="1" applyFont="1" applyFill="1"/>
    <xf numFmtId="166" fontId="3" fillId="0" borderId="0" xfId="4" applyNumberFormat="1" applyFont="1"/>
    <xf numFmtId="165" fontId="3" fillId="0" borderId="0" xfId="0" applyNumberFormat="1" applyFont="1"/>
    <xf numFmtId="166" fontId="3" fillId="2" borderId="0" xfId="4" applyNumberFormat="1" applyFont="1" applyFill="1"/>
    <xf numFmtId="0" fontId="2" fillId="9" borderId="3" xfId="0" applyFont="1" applyFill="1" applyBorder="1" applyAlignment="1">
      <alignment horizontal="center" vertical="center"/>
    </xf>
    <xf numFmtId="168" fontId="2" fillId="9" borderId="3" xfId="6" applyNumberFormat="1" applyFont="1" applyFill="1" applyBorder="1" applyAlignment="1">
      <alignment horizontal="center" vertical="center"/>
    </xf>
    <xf numFmtId="0" fontId="0" fillId="0" borderId="0" xfId="0" applyAlignment="1">
      <alignment wrapText="1"/>
    </xf>
    <xf numFmtId="0" fontId="0" fillId="2" borderId="0" xfId="0" applyFill="1" applyAlignment="1">
      <alignment wrapText="1"/>
    </xf>
    <xf numFmtId="0" fontId="0" fillId="0" borderId="0" xfId="0" applyAlignment="1">
      <alignment vertical="center" wrapText="1"/>
    </xf>
    <xf numFmtId="165" fontId="11" fillId="0" borderId="0" xfId="4" applyNumberFormat="1" applyFont="1" applyBorder="1" applyAlignment="1">
      <alignment horizontal="right"/>
    </xf>
    <xf numFmtId="165" fontId="13" fillId="0" borderId="0" xfId="4" applyNumberFormat="1" applyFont="1" applyBorder="1" applyAlignment="1">
      <alignment horizontal="right"/>
    </xf>
    <xf numFmtId="0" fontId="8" fillId="0" borderId="0" xfId="0" applyFont="1" applyAlignment="1">
      <alignment vertical="top" wrapText="1"/>
    </xf>
    <xf numFmtId="0" fontId="8" fillId="0" borderId="0" xfId="0" applyFont="1" applyAlignment="1">
      <alignment vertical="top"/>
    </xf>
    <xf numFmtId="0" fontId="14" fillId="0" borderId="0" xfId="0" applyFont="1" applyAlignment="1">
      <alignment vertical="center" readingOrder="1"/>
    </xf>
    <xf numFmtId="0" fontId="15" fillId="0" borderId="0" xfId="0" applyFont="1" applyAlignment="1">
      <alignment vertical="top" wrapText="1"/>
    </xf>
    <xf numFmtId="0" fontId="10" fillId="0" borderId="0" xfId="0" applyFont="1" applyAlignment="1">
      <alignment vertical="top"/>
    </xf>
    <xf numFmtId="168" fontId="10" fillId="0" borderId="0" xfId="4" applyNumberFormat="1" applyFont="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13" fillId="0" borderId="0" xfId="0" applyFont="1" applyAlignment="1">
      <alignment horizontal="left" vertical="center"/>
    </xf>
    <xf numFmtId="165" fontId="0" fillId="0" borderId="0" xfId="0" applyNumberFormat="1" applyAlignment="1">
      <alignment horizontal="left" indent="1"/>
    </xf>
    <xf numFmtId="0" fontId="0" fillId="0" borderId="0" xfId="0" applyAlignment="1">
      <alignment horizontal="left" indent="1"/>
    </xf>
    <xf numFmtId="43" fontId="3" fillId="0" borderId="0" xfId="1" applyFont="1" applyBorder="1" applyAlignment="1">
      <alignment horizontal="center" vertical="center"/>
    </xf>
    <xf numFmtId="166" fontId="3" fillId="0" borderId="0" xfId="0" applyNumberFormat="1" applyFont="1"/>
    <xf numFmtId="169" fontId="0" fillId="0" borderId="0" xfId="5" applyNumberFormat="1" applyFont="1" applyAlignment="1">
      <alignment horizontal="right" vertical="center"/>
    </xf>
    <xf numFmtId="169" fontId="0" fillId="0" borderId="0" xfId="4" applyNumberFormat="1" applyFont="1" applyBorder="1" applyAlignment="1">
      <alignment horizontal="right"/>
    </xf>
    <xf numFmtId="169" fontId="1" fillId="0" borderId="0" xfId="4" applyNumberFormat="1" applyFont="1" applyBorder="1" applyAlignment="1">
      <alignment horizontal="right"/>
    </xf>
    <xf numFmtId="0" fontId="3" fillId="0" borderId="7" xfId="0" applyFont="1" applyBorder="1" applyAlignment="1">
      <alignment horizontal="left" vertical="center"/>
    </xf>
    <xf numFmtId="169" fontId="3" fillId="0" borderId="7" xfId="5" applyNumberFormat="1" applyFont="1" applyBorder="1" applyAlignment="1">
      <alignment horizontal="right" vertical="center"/>
    </xf>
    <xf numFmtId="168" fontId="2" fillId="4" borderId="2" xfId="5" applyNumberFormat="1" applyFont="1" applyFill="1" applyBorder="1" applyAlignment="1">
      <alignment horizontal="right" vertical="center"/>
    </xf>
    <xf numFmtId="169" fontId="2" fillId="5" borderId="3" xfId="5" applyNumberFormat="1" applyFont="1" applyFill="1" applyBorder="1" applyAlignment="1">
      <alignment horizontal="right" vertical="center"/>
    </xf>
    <xf numFmtId="0" fontId="0" fillId="0" borderId="0" xfId="0" applyAlignment="1">
      <alignment horizontal="left" vertical="center" indent="2"/>
    </xf>
    <xf numFmtId="168" fontId="0" fillId="0" borderId="0" xfId="5" applyNumberFormat="1" applyFont="1" applyAlignment="1">
      <alignment horizontal="right"/>
    </xf>
    <xf numFmtId="168" fontId="0" fillId="0" borderId="0" xfId="5" applyNumberFormat="1" applyFont="1" applyAlignment="1">
      <alignment horizontal="right" vertical="center"/>
    </xf>
    <xf numFmtId="168" fontId="2" fillId="5" borderId="3" xfId="5" applyNumberFormat="1" applyFont="1" applyFill="1" applyBorder="1" applyAlignment="1">
      <alignment horizontal="center" vertical="center"/>
    </xf>
    <xf numFmtId="169" fontId="2" fillId="5" borderId="8" xfId="5" applyNumberFormat="1" applyFont="1" applyFill="1" applyBorder="1" applyAlignment="1">
      <alignment horizontal="right" vertical="center"/>
    </xf>
    <xf numFmtId="0" fontId="0" fillId="2" borderId="0" xfId="0" applyFill="1" applyAlignment="1">
      <alignment horizontal="left" vertical="center" indent="2"/>
    </xf>
    <xf numFmtId="169" fontId="0" fillId="2" borderId="0" xfId="5" applyNumberFormat="1" applyFont="1" applyFill="1" applyBorder="1" applyAlignment="1">
      <alignment horizontal="right" vertical="center"/>
    </xf>
    <xf numFmtId="169" fontId="0" fillId="2" borderId="9" xfId="5" applyNumberFormat="1" applyFont="1" applyFill="1" applyBorder="1" applyAlignment="1">
      <alignment horizontal="right" vertical="center"/>
    </xf>
    <xf numFmtId="169" fontId="3" fillId="2" borderId="9" xfId="5" applyNumberFormat="1" applyFont="1" applyFill="1" applyBorder="1" applyAlignment="1">
      <alignment horizontal="right" vertical="center"/>
    </xf>
    <xf numFmtId="0" fontId="2" fillId="3" borderId="5" xfId="0" applyFont="1" applyFill="1" applyBorder="1" applyAlignment="1">
      <alignment horizontal="left" vertical="center"/>
    </xf>
    <xf numFmtId="169" fontId="2" fillId="5" borderId="3" xfId="5" applyNumberFormat="1" applyFont="1" applyFill="1" applyBorder="1" applyAlignment="1">
      <alignment horizontal="center" vertical="center"/>
    </xf>
    <xf numFmtId="169" fontId="1" fillId="0" borderId="0" xfId="0" applyNumberFormat="1" applyFont="1" applyAlignment="1">
      <alignment horizontal="right"/>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164" fontId="2" fillId="4" borderId="1" xfId="2" applyFont="1" applyFill="1" applyBorder="1" applyAlignment="1">
      <alignment horizontal="center" vertical="center" wrapText="1"/>
    </xf>
    <xf numFmtId="164" fontId="2" fillId="4" borderId="5" xfId="2"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167" fontId="0" fillId="0" borderId="0" xfId="4" applyFont="1" applyAlignment="1">
      <alignment horizontal="center" vertical="center"/>
    </xf>
    <xf numFmtId="171" fontId="3" fillId="0" borderId="7" xfId="5" applyNumberFormat="1" applyFont="1" applyBorder="1" applyAlignment="1">
      <alignment horizontal="center" vertical="center"/>
    </xf>
    <xf numFmtId="171" fontId="0" fillId="0" borderId="0" xfId="0" applyNumberFormat="1" applyAlignment="1">
      <alignment horizontal="center" vertical="center"/>
    </xf>
    <xf numFmtId="171" fontId="1" fillId="0" borderId="0" xfId="4" applyNumberFormat="1" applyFont="1" applyBorder="1" applyAlignment="1">
      <alignment horizontal="center" vertical="center"/>
    </xf>
    <xf numFmtId="171" fontId="2" fillId="4" borderId="2" xfId="5" applyNumberFormat="1" applyFont="1" applyFill="1" applyBorder="1" applyAlignment="1">
      <alignment horizontal="center" vertical="center"/>
    </xf>
    <xf numFmtId="171" fontId="0" fillId="0" borderId="0" xfId="5" applyNumberFormat="1" applyFont="1" applyAlignment="1">
      <alignment horizontal="center" vertical="center"/>
    </xf>
    <xf numFmtId="171" fontId="0" fillId="2" borderId="0" xfId="5" applyNumberFormat="1" applyFont="1" applyFill="1" applyBorder="1" applyAlignment="1">
      <alignment horizontal="center" vertical="center"/>
    </xf>
    <xf numFmtId="171" fontId="2" fillId="4" borderId="5" xfId="5" applyNumberFormat="1" applyFont="1" applyFill="1" applyBorder="1" applyAlignment="1">
      <alignment horizontal="center" vertical="center"/>
    </xf>
    <xf numFmtId="171" fontId="3" fillId="0" borderId="7" xfId="5" applyNumberFormat="1" applyFont="1" applyBorder="1" applyAlignment="1">
      <alignment horizontal="center"/>
    </xf>
    <xf numFmtId="171" fontId="1" fillId="0" borderId="0" xfId="4" applyNumberFormat="1" applyFont="1" applyBorder="1" applyAlignment="1">
      <alignment horizontal="center"/>
    </xf>
    <xf numFmtId="0" fontId="8" fillId="0" borderId="0" xfId="0" applyFont="1" applyAlignment="1">
      <alignment horizontal="left" vertical="top" wrapText="1"/>
    </xf>
    <xf numFmtId="0" fontId="8" fillId="0" borderId="0" xfId="0" applyFont="1" applyAlignment="1">
      <alignment horizontal="left" vertical="center" wrapText="1"/>
    </xf>
    <xf numFmtId="167" fontId="2" fillId="5" borderId="2" xfId="4" applyFont="1" applyFill="1" applyBorder="1" applyAlignment="1">
      <alignment vertical="center"/>
    </xf>
    <xf numFmtId="164" fontId="2" fillId="4" borderId="8" xfId="2" applyFont="1" applyFill="1" applyBorder="1" applyAlignment="1">
      <alignment horizontal="center" vertical="center" wrapText="1"/>
    </xf>
    <xf numFmtId="171" fontId="3" fillId="0" borderId="7" xfId="5" applyNumberFormat="1" applyFont="1" applyBorder="1" applyAlignment="1">
      <alignment horizontal="right" vertical="center"/>
    </xf>
    <xf numFmtId="171" fontId="0" fillId="0" borderId="0" xfId="0" applyNumberFormat="1" applyAlignment="1">
      <alignment horizontal="right" vertical="center"/>
    </xf>
    <xf numFmtId="171" fontId="1" fillId="0" borderId="0" xfId="4" applyNumberFormat="1" applyFont="1" applyBorder="1" applyAlignment="1">
      <alignment horizontal="right" vertical="center"/>
    </xf>
    <xf numFmtId="171" fontId="2" fillId="4" borderId="3" xfId="5" applyNumberFormat="1" applyFont="1" applyFill="1" applyBorder="1" applyAlignment="1">
      <alignment horizontal="center" vertical="center"/>
    </xf>
    <xf numFmtId="171" fontId="3" fillId="0" borderId="7" xfId="5" applyNumberFormat="1" applyFont="1" applyBorder="1" applyAlignment="1">
      <alignment horizontal="right"/>
    </xf>
    <xf numFmtId="171" fontId="1" fillId="0" borderId="0" xfId="4" applyNumberFormat="1" applyFont="1" applyBorder="1" applyAlignment="1">
      <alignment horizontal="right"/>
    </xf>
    <xf numFmtId="171" fontId="2" fillId="4" borderId="2" xfId="5" applyNumberFormat="1" applyFont="1" applyFill="1" applyBorder="1" applyAlignment="1">
      <alignment horizontal="right" vertical="center"/>
    </xf>
    <xf numFmtId="171" fontId="2" fillId="4" borderId="5" xfId="5" applyNumberFormat="1" applyFont="1" applyFill="1" applyBorder="1" applyAlignment="1">
      <alignment horizontal="right" vertical="center"/>
    </xf>
    <xf numFmtId="170" fontId="0" fillId="0" borderId="0" xfId="0" applyNumberFormat="1" applyAlignment="1">
      <alignment horizontal="left"/>
    </xf>
    <xf numFmtId="43" fontId="0" fillId="0" borderId="0" xfId="0" applyNumberFormat="1"/>
    <xf numFmtId="172" fontId="8" fillId="0" borderId="0" xfId="0" applyNumberFormat="1" applyFont="1" applyAlignment="1">
      <alignment horizontal="center" vertical="center"/>
    </xf>
    <xf numFmtId="169" fontId="3" fillId="0" borderId="7" xfId="5" applyNumberFormat="1" applyFont="1" applyFill="1" applyBorder="1" applyAlignment="1">
      <alignment horizontal="right" vertical="center"/>
    </xf>
    <xf numFmtId="171" fontId="0" fillId="0" borderId="0" xfId="4" applyNumberFormat="1" applyFont="1" applyAlignment="1">
      <alignment horizontal="center" vertical="center"/>
    </xf>
    <xf numFmtId="171" fontId="0" fillId="0" borderId="0" xfId="4" applyNumberFormat="1" applyFont="1" applyAlignment="1">
      <alignment horizontal="center"/>
    </xf>
    <xf numFmtId="169" fontId="3" fillId="0" borderId="7" xfId="5" applyNumberFormat="1" applyFont="1" applyBorder="1" applyAlignment="1">
      <alignment horizontal="center" vertical="center"/>
    </xf>
    <xf numFmtId="169" fontId="1" fillId="0" borderId="0" xfId="0" applyNumberFormat="1" applyFont="1" applyAlignment="1">
      <alignment horizontal="center"/>
    </xf>
    <xf numFmtId="171" fontId="2" fillId="4" borderId="8" xfId="5" applyNumberFormat="1" applyFont="1" applyFill="1" applyBorder="1" applyAlignment="1">
      <alignment horizontal="center" vertical="center"/>
    </xf>
    <xf numFmtId="169" fontId="3" fillId="0" borderId="7" xfId="5" applyNumberFormat="1" applyFont="1" applyFill="1" applyBorder="1" applyAlignment="1">
      <alignment horizontal="center" vertical="center"/>
    </xf>
    <xf numFmtId="169" fontId="0" fillId="0" borderId="0" xfId="0" applyNumberFormat="1" applyAlignment="1">
      <alignment horizontal="center"/>
    </xf>
    <xf numFmtId="171" fontId="3" fillId="0" borderId="0" xfId="0" applyNumberFormat="1" applyFont="1" applyAlignment="1">
      <alignment horizontal="right"/>
    </xf>
    <xf numFmtId="171" fontId="3" fillId="0" borderId="4" xfId="0" applyNumberFormat="1" applyFont="1" applyBorder="1"/>
    <xf numFmtId="171" fontId="0" fillId="0" borderId="0" xfId="0" applyNumberForma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4" applyNumberFormat="1" applyFont="1" applyFill="1" applyBorder="1" applyAlignment="1">
      <alignment horizontal="right" vertical="center" wrapText="1"/>
    </xf>
    <xf numFmtId="171" fontId="0" fillId="0" borderId="0" xfId="0" applyNumberFormat="1"/>
    <xf numFmtId="171" fontId="0" fillId="0" borderId="0" xfId="4" applyNumberFormat="1" applyFont="1" applyBorder="1" applyAlignment="1"/>
    <xf numFmtId="171" fontId="3" fillId="0" borderId="0" xfId="0" applyNumberFormat="1" applyFont="1"/>
    <xf numFmtId="171" fontId="3" fillId="0" borderId="0" xfId="4" applyNumberFormat="1" applyFont="1" applyBorder="1" applyAlignment="1"/>
    <xf numFmtId="165" fontId="0" fillId="0" borderId="0" xfId="4" applyNumberFormat="1" applyFont="1" applyBorder="1" applyAlignment="1"/>
    <xf numFmtId="171" fontId="1" fillId="0" borderId="0" xfId="4" applyNumberFormat="1" applyFont="1" applyBorder="1" applyAlignment="1"/>
    <xf numFmtId="165" fontId="3" fillId="0" borderId="0" xfId="4" applyNumberFormat="1" applyFont="1" applyBorder="1" applyAlignment="1"/>
    <xf numFmtId="165" fontId="1" fillId="0" borderId="0" xfId="1" applyNumberFormat="1" applyFont="1" applyBorder="1" applyAlignment="1">
      <alignment vertical="center"/>
    </xf>
    <xf numFmtId="171" fontId="1" fillId="0" borderId="0" xfId="1" applyNumberFormat="1" applyFont="1" applyBorder="1" applyAlignment="1">
      <alignment vertical="center"/>
    </xf>
    <xf numFmtId="171" fontId="2" fillId="4" borderId="2" xfId="5" applyNumberFormat="1" applyFont="1" applyFill="1" applyBorder="1" applyAlignment="1">
      <alignment vertical="center"/>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5" fontId="1" fillId="0" borderId="0" xfId="1" applyNumberFormat="1" applyFont="1" applyBorder="1" applyAlignment="1">
      <alignment horizontal="right" vertical="center"/>
    </xf>
    <xf numFmtId="171" fontId="1" fillId="0" borderId="0" xfId="1" applyNumberFormat="1" applyFont="1" applyBorder="1" applyAlignment="1">
      <alignment horizontal="right" vertical="center"/>
    </xf>
    <xf numFmtId="171" fontId="3" fillId="0" borderId="0" xfId="1" applyNumberFormat="1" applyFont="1" applyBorder="1" applyAlignment="1">
      <alignment vertical="center"/>
    </xf>
    <xf numFmtId="171" fontId="13" fillId="0" borderId="4" xfId="0" applyNumberFormat="1" applyFont="1" applyBorder="1"/>
    <xf numFmtId="171" fontId="3" fillId="0" borderId="0" xfId="4" applyNumberFormat="1" applyFont="1"/>
    <xf numFmtId="171" fontId="11" fillId="0" borderId="0" xfId="4" applyNumberFormat="1" applyFont="1" applyBorder="1" applyAlignment="1">
      <alignment horizontal="right"/>
    </xf>
    <xf numFmtId="171" fontId="0" fillId="0" borderId="0" xfId="4" applyNumberFormat="1" applyFont="1"/>
    <xf numFmtId="171" fontId="13" fillId="0" borderId="0" xfId="4" applyNumberFormat="1" applyFont="1" applyBorder="1" applyAlignment="1">
      <alignment horizontal="right"/>
    </xf>
    <xf numFmtId="171" fontId="3" fillId="2" borderId="0" xfId="4" applyNumberFormat="1" applyFont="1" applyFill="1"/>
    <xf numFmtId="171" fontId="0" fillId="2" borderId="0" xfId="4" applyNumberFormat="1" applyFont="1" applyFill="1"/>
    <xf numFmtId="171" fontId="2" fillId="9" borderId="3" xfId="5" applyNumberFormat="1" applyFont="1" applyFill="1" applyBorder="1" applyAlignment="1">
      <alignment horizontal="center" vertical="center"/>
    </xf>
    <xf numFmtId="171" fontId="2" fillId="8" borderId="3" xfId="5" applyNumberFormat="1" applyFont="1" applyFill="1" applyBorder="1" applyAlignment="1">
      <alignment horizontal="center" vertical="center"/>
    </xf>
    <xf numFmtId="171" fontId="2" fillId="9" borderId="3" xfId="0" applyNumberFormat="1" applyFont="1" applyFill="1" applyBorder="1" applyAlignment="1">
      <alignment horizontal="center" vertical="center"/>
    </xf>
    <xf numFmtId="171" fontId="2" fillId="4" borderId="2" xfId="5" applyNumberFormat="1" applyFont="1" applyFill="1" applyBorder="1" applyAlignment="1">
      <alignment horizontal="right"/>
    </xf>
    <xf numFmtId="171" fontId="3" fillId="0" borderId="4" xfId="0" applyNumberFormat="1" applyFont="1" applyBorder="1" applyAlignment="1">
      <alignment horizontal="right"/>
    </xf>
    <xf numFmtId="171" fontId="1" fillId="0" borderId="0" xfId="1" applyNumberFormat="1" applyFont="1" applyBorder="1" applyAlignment="1">
      <alignment horizontal="right" vertical="center" indent="1"/>
    </xf>
    <xf numFmtId="165" fontId="1" fillId="0" borderId="0" xfId="1" applyNumberFormat="1" applyFont="1" applyBorder="1" applyAlignment="1">
      <alignment horizontal="right" vertical="center" indent="1"/>
    </xf>
    <xf numFmtId="165" fontId="1" fillId="0" borderId="0" xfId="4" applyNumberFormat="1" applyFont="1" applyBorder="1" applyAlignment="1"/>
    <xf numFmtId="43" fontId="0" fillId="0" borderId="0" xfId="1" applyFont="1" applyAlignment="1">
      <alignment horizontal="center" vertical="center"/>
    </xf>
    <xf numFmtId="43" fontId="1" fillId="0" borderId="0" xfId="1" applyFont="1" applyBorder="1" applyAlignment="1">
      <alignment horizontal="center"/>
    </xf>
    <xf numFmtId="43" fontId="0" fillId="0" borderId="0" xfId="1" applyFont="1" applyAlignment="1">
      <alignment horizontal="center"/>
    </xf>
    <xf numFmtId="169" fontId="3" fillId="0" borderId="0" xfId="5" applyNumberFormat="1" applyFont="1" applyBorder="1" applyAlignment="1">
      <alignment horizontal="center" vertical="center"/>
    </xf>
    <xf numFmtId="0" fontId="0" fillId="0" borderId="0" xfId="0" applyAlignment="1">
      <alignment horizontal="left" wrapText="1" indent="2"/>
    </xf>
    <xf numFmtId="172" fontId="9" fillId="0" borderId="0" xfId="0" applyNumberFormat="1" applyFont="1" applyAlignment="1">
      <alignment horizontal="center" vertical="center"/>
    </xf>
    <xf numFmtId="169" fontId="1" fillId="0" borderId="0" xfId="5" applyNumberFormat="1" applyFont="1" applyBorder="1" applyAlignment="1">
      <alignment horizontal="center" vertical="center"/>
    </xf>
    <xf numFmtId="171" fontId="0" fillId="0" borderId="0" xfId="5" applyNumberFormat="1" applyFont="1" applyAlignment="1">
      <alignment horizontal="right" vertical="center"/>
    </xf>
    <xf numFmtId="171" fontId="1" fillId="0" borderId="0" xfId="5" applyNumberFormat="1" applyFont="1" applyBorder="1" applyAlignment="1">
      <alignment horizontal="right" vertical="center"/>
    </xf>
    <xf numFmtId="171" fontId="0" fillId="2" borderId="0" xfId="5" applyNumberFormat="1" applyFont="1" applyFill="1" applyBorder="1"/>
    <xf numFmtId="169" fontId="1" fillId="0" borderId="0" xfId="5" applyNumberFormat="1" applyFont="1" applyFill="1" applyBorder="1" applyAlignment="1">
      <alignment horizontal="center" vertical="center"/>
    </xf>
    <xf numFmtId="169" fontId="1" fillId="0" borderId="0" xfId="5" applyNumberFormat="1" applyFont="1" applyFill="1" applyBorder="1" applyAlignment="1">
      <alignment horizontal="right" vertical="center"/>
    </xf>
    <xf numFmtId="0" fontId="8" fillId="0" borderId="0" xfId="8" applyFont="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4" borderId="2" xfId="2" applyFont="1" applyFill="1" applyBorder="1" applyAlignment="1">
      <alignment horizontal="center" vertical="center" wrapText="1"/>
    </xf>
    <xf numFmtId="167" fontId="2" fillId="5" borderId="2" xfId="4" applyFont="1" applyFill="1" applyBorder="1" applyAlignment="1">
      <alignment horizontal="center" vertical="center"/>
    </xf>
    <xf numFmtId="0" fontId="8" fillId="0" borderId="6" xfId="0" applyFont="1" applyBorder="1" applyAlignment="1">
      <alignment horizontal="left" vertical="top" wrapText="1"/>
    </xf>
    <xf numFmtId="168" fontId="2" fillId="8" borderId="1" xfId="4" applyNumberFormat="1" applyFont="1" applyFill="1" applyBorder="1" applyAlignment="1">
      <alignment horizontal="center" vertical="center"/>
    </xf>
    <xf numFmtId="168" fontId="2" fillId="8" borderId="2" xfId="4" applyNumberFormat="1"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8" fillId="0" borderId="0" xfId="0" applyFont="1" applyAlignment="1">
      <alignment horizontal="left" vertical="center"/>
    </xf>
    <xf numFmtId="164" fontId="2" fillId="4" borderId="1" xfId="2" applyFont="1" applyFill="1" applyBorder="1" applyAlignment="1">
      <alignment horizontal="center" vertical="center" wrapText="1"/>
    </xf>
    <xf numFmtId="167" fontId="2" fillId="5" borderId="3" xfId="4" applyFont="1" applyFill="1" applyBorder="1" applyAlignment="1">
      <alignment horizontal="center" vertical="center"/>
    </xf>
    <xf numFmtId="167" fontId="2" fillId="5" borderId="10" xfId="4" applyFont="1" applyFill="1" applyBorder="1" applyAlignment="1">
      <alignment horizontal="center" vertical="center"/>
    </xf>
    <xf numFmtId="167" fontId="2" fillId="5" borderId="11" xfId="4" applyFont="1" applyFill="1" applyBorder="1" applyAlignment="1">
      <alignment horizontal="center" vertical="center"/>
    </xf>
    <xf numFmtId="164" fontId="2" fillId="4" borderId="5" xfId="2" applyFont="1" applyFill="1" applyBorder="1" applyAlignment="1">
      <alignment horizontal="center" vertical="center" wrapText="1"/>
    </xf>
    <xf numFmtId="43" fontId="10" fillId="0" borderId="0" xfId="1" applyFont="1" applyAlignment="1">
      <alignment vertical="top" wrapText="1"/>
    </xf>
  </cellXfs>
  <cellStyles count="9">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2" xfId="7" xr:uid="{9724FA33-5D76-4EE5-B1FD-2B69F35E7940}"/>
    <cellStyle name="Normal 56" xfId="8" xr:uid="{25D8E724-F75E-4ECE-800A-99194E8EAA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548707</xdr:colOff>
      <xdr:row>1</xdr:row>
      <xdr:rowOff>63613</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08645" y="254113"/>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E856075F-4387-4353-8AA9-9FDC15BF7902}"/>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4A266BF2-F79E-4A14-95A4-31ECF0E27DEF}"/>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12936</xdr:colOff>
      <xdr:row>5</xdr:row>
      <xdr:rowOff>9573</xdr:rowOff>
    </xdr:to>
    <xdr:pic>
      <xdr:nvPicPr>
        <xdr:cNvPr id="4" name="Imagen 3">
          <a:extLst>
            <a:ext uri="{FF2B5EF4-FFF2-40B4-BE49-F238E27FC236}">
              <a16:creationId xmlns:a16="http://schemas.microsoft.com/office/drawing/2014/main" id="{2FC47586-5DBE-4253-AECF-0110E2C1F27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9695294" y="169118"/>
          <a:ext cx="1825092" cy="10596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81EDBC1-A2B0-4EA9-833B-A6E885369769}"/>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2073604</xdr:colOff>
      <xdr:row>5</xdr:row>
      <xdr:rowOff>21823</xdr:rowOff>
    </xdr:to>
    <xdr:pic>
      <xdr:nvPicPr>
        <xdr:cNvPr id="3" name="Imagen 2">
          <a:extLst>
            <a:ext uri="{FF2B5EF4-FFF2-40B4-BE49-F238E27FC236}">
              <a16:creationId xmlns:a16="http://schemas.microsoft.com/office/drawing/2014/main" id="{B6975A98-7D35-4374-A91D-C97E8FE084AB}"/>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18532</xdr:colOff>
      <xdr:row>5</xdr:row>
      <xdr:rowOff>15288</xdr:rowOff>
    </xdr:to>
    <xdr:pic>
      <xdr:nvPicPr>
        <xdr:cNvPr id="4" name="Imagen 3">
          <a:extLst>
            <a:ext uri="{FF2B5EF4-FFF2-40B4-BE49-F238E27FC236}">
              <a16:creationId xmlns:a16="http://schemas.microsoft.com/office/drawing/2014/main" id="{466D9622-83BE-41E5-A4A9-164FFBD2D0B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8571344" y="169118"/>
          <a:ext cx="1821918" cy="10596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1FEA864A-D134-4EBC-BA9F-9A1D4D26F3D9}"/>
            </a:ext>
          </a:extLst>
        </xdr:cNvPr>
        <xdr:cNvPicPr/>
      </xdr:nvPicPr>
      <xdr:blipFill>
        <a:blip xmlns:r="http://schemas.openxmlformats.org/officeDocument/2006/relationships" r:embed="rId1" cstate="print"/>
        <a:stretch>
          <a:fillRect/>
        </a:stretch>
      </xdr:blipFill>
      <xdr:spPr>
        <a:xfrm>
          <a:off x="0" y="0"/>
          <a:ext cx="296333" cy="1785056"/>
        </a:xfrm>
        <a:prstGeom prst="rect">
          <a:avLst/>
        </a:prstGeom>
      </xdr:spPr>
    </xdr:pic>
    <xdr:clientData/>
  </xdr:twoCellAnchor>
  <xdr:oneCellAnchor>
    <xdr:from>
      <xdr:col>0</xdr:col>
      <xdr:colOff>415567</xdr:colOff>
      <xdr:row>1</xdr:row>
      <xdr:rowOff>91399</xdr:rowOff>
    </xdr:from>
    <xdr:ext cx="2113803" cy="1163659"/>
    <xdr:pic>
      <xdr:nvPicPr>
        <xdr:cNvPr id="3" name="Imagen 2">
          <a:extLst>
            <a:ext uri="{FF2B5EF4-FFF2-40B4-BE49-F238E27FC236}">
              <a16:creationId xmlns:a16="http://schemas.microsoft.com/office/drawing/2014/main" id="{265A368B-0DD0-4928-8013-627317B41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15567" y="281899"/>
          <a:ext cx="2113803" cy="1163659"/>
        </a:xfrm>
        <a:prstGeom prst="rect">
          <a:avLst/>
        </a:prstGeom>
      </xdr:spPr>
    </xdr:pic>
    <xdr:clientData/>
  </xdr:oneCellAnchor>
  <xdr:oneCellAnchor>
    <xdr:from>
      <xdr:col>14</xdr:col>
      <xdr:colOff>492894</xdr:colOff>
      <xdr:row>0</xdr:row>
      <xdr:rowOff>169118</xdr:rowOff>
    </xdr:from>
    <xdr:ext cx="1822843" cy="1067611"/>
    <xdr:pic>
      <xdr:nvPicPr>
        <xdr:cNvPr id="4" name="Imagen 3">
          <a:extLst>
            <a:ext uri="{FF2B5EF4-FFF2-40B4-BE49-F238E27FC236}">
              <a16:creationId xmlns:a16="http://schemas.microsoft.com/office/drawing/2014/main" id="{5BA3750A-9B6A-4FF9-AFB5-C8A43C145DCC}"/>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1160894" y="169118"/>
          <a:ext cx="1822843" cy="10676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41</xdr:col>
      <xdr:colOff>399661</xdr:colOff>
      <xdr:row>1</xdr:row>
      <xdr:rowOff>129649</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1661" y="32014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80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119062</xdr:rowOff>
    </xdr:to>
    <xdr:pic>
      <xdr:nvPicPr>
        <xdr:cNvPr id="2" name="Picture 5">
          <a:extLst>
            <a:ext uri="{FF2B5EF4-FFF2-40B4-BE49-F238E27FC236}">
              <a16:creationId xmlns:a16="http://schemas.microsoft.com/office/drawing/2014/main" id="{B8A8DEED-2BEC-554F-88CE-43571BF7E0A8}"/>
            </a:ext>
          </a:extLst>
        </xdr:cNvPr>
        <xdr:cNvPicPr/>
      </xdr:nvPicPr>
      <xdr:blipFill>
        <a:blip xmlns:r="http://schemas.openxmlformats.org/officeDocument/2006/relationships" r:embed="rId1" cstate="print"/>
        <a:stretch>
          <a:fillRect/>
        </a:stretch>
      </xdr:blipFill>
      <xdr:spPr>
        <a:xfrm>
          <a:off x="0" y="0"/>
          <a:ext cx="304800" cy="1516062"/>
        </a:xfrm>
        <a:prstGeom prst="rect">
          <a:avLst/>
        </a:prstGeom>
      </xdr:spPr>
    </xdr:pic>
    <xdr:clientData/>
  </xdr:twoCellAnchor>
  <xdr:twoCellAnchor editAs="oneCell">
    <xdr:from>
      <xdr:col>1</xdr:col>
      <xdr:colOff>35719</xdr:colOff>
      <xdr:row>0</xdr:row>
      <xdr:rowOff>107156</xdr:rowOff>
    </xdr:from>
    <xdr:to>
      <xdr:col>1</xdr:col>
      <xdr:colOff>2286000</xdr:colOff>
      <xdr:row>4</xdr:row>
      <xdr:rowOff>131182</xdr:rowOff>
    </xdr:to>
    <xdr:pic>
      <xdr:nvPicPr>
        <xdr:cNvPr id="3" name="Imagen 4">
          <a:extLst>
            <a:ext uri="{FF2B5EF4-FFF2-40B4-BE49-F238E27FC236}">
              <a16:creationId xmlns:a16="http://schemas.microsoft.com/office/drawing/2014/main" id="{D2A9C893-2C1F-684E-866D-7558E42F81FD}"/>
            </a:ext>
          </a:extLst>
        </xdr:cNvPr>
        <xdr:cNvPicPr>
          <a:picLocks noChangeAspect="1"/>
        </xdr:cNvPicPr>
      </xdr:nvPicPr>
      <xdr:blipFill>
        <a:blip xmlns:r="http://schemas.openxmlformats.org/officeDocument/2006/relationships" r:embed="rId2"/>
        <a:stretch>
          <a:fillRect/>
        </a:stretch>
      </xdr:blipFill>
      <xdr:spPr>
        <a:xfrm>
          <a:off x="404019" y="107156"/>
          <a:ext cx="2250281" cy="1032406"/>
        </a:xfrm>
        <a:prstGeom prst="rect">
          <a:avLst/>
        </a:prstGeom>
      </xdr:spPr>
    </xdr:pic>
    <xdr:clientData/>
  </xdr:twoCellAnchor>
  <xdr:twoCellAnchor editAs="oneCell">
    <xdr:from>
      <xdr:col>15</xdr:col>
      <xdr:colOff>809625</xdr:colOff>
      <xdr:row>0</xdr:row>
      <xdr:rowOff>0</xdr:rowOff>
    </xdr:from>
    <xdr:to>
      <xdr:col>18</xdr:col>
      <xdr:colOff>402945</xdr:colOff>
      <xdr:row>4</xdr:row>
      <xdr:rowOff>97785</xdr:rowOff>
    </xdr:to>
    <xdr:pic>
      <xdr:nvPicPr>
        <xdr:cNvPr id="4" name="Imagen 3">
          <a:extLst>
            <a:ext uri="{FF2B5EF4-FFF2-40B4-BE49-F238E27FC236}">
              <a16:creationId xmlns:a16="http://schemas.microsoft.com/office/drawing/2014/main" id="{953AA325-C533-BF49-AD0A-4AD572C5E554}"/>
            </a:ext>
          </a:extLst>
        </xdr:cNvPr>
        <xdr:cNvPicPr>
          <a:picLocks noChangeAspect="1"/>
        </xdr:cNvPicPr>
      </xdr:nvPicPr>
      <xdr:blipFill>
        <a:blip xmlns:r="http://schemas.openxmlformats.org/officeDocument/2006/relationships" r:embed="rId3"/>
        <a:stretch>
          <a:fillRect/>
        </a:stretch>
      </xdr:blipFill>
      <xdr:spPr>
        <a:xfrm>
          <a:off x="22323425" y="0"/>
          <a:ext cx="2636241" cy="11175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CD569CCD-14FD-48C9-8B0D-51EDBBE8C6FA}"/>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0</xdr:col>
      <xdr:colOff>668602</xdr:colOff>
      <xdr:row>0</xdr:row>
      <xdr:rowOff>101426</xdr:rowOff>
    </xdr:from>
    <xdr:to>
      <xdr:col>1</xdr:col>
      <xdr:colOff>2017757</xdr:colOff>
      <xdr:row>4</xdr:row>
      <xdr:rowOff>36161</xdr:rowOff>
    </xdr:to>
    <xdr:pic>
      <xdr:nvPicPr>
        <xdr:cNvPr id="3" name="Imagen 2">
          <a:extLst>
            <a:ext uri="{FF2B5EF4-FFF2-40B4-BE49-F238E27FC236}">
              <a16:creationId xmlns:a16="http://schemas.microsoft.com/office/drawing/2014/main" id="{70293A8A-B4DA-424B-9ACC-81E69E822E34}"/>
            </a:ext>
          </a:extLst>
        </xdr:cNvPr>
        <xdr:cNvPicPr>
          <a:picLocks noChangeAspect="1"/>
        </xdr:cNvPicPr>
      </xdr:nvPicPr>
      <xdr:blipFill>
        <a:blip xmlns:r="http://schemas.openxmlformats.org/officeDocument/2006/relationships" r:embed="rId2"/>
        <a:stretch>
          <a:fillRect/>
        </a:stretch>
      </xdr:blipFill>
      <xdr:spPr>
        <a:xfrm>
          <a:off x="592402" y="101426"/>
          <a:ext cx="2015905" cy="953910"/>
        </a:xfrm>
        <a:prstGeom prst="rect">
          <a:avLst/>
        </a:prstGeom>
      </xdr:spPr>
    </xdr:pic>
    <xdr:clientData/>
  </xdr:twoCellAnchor>
  <xdr:twoCellAnchor editAs="oneCell">
    <xdr:from>
      <xdr:col>10</xdr:col>
      <xdr:colOff>942749</xdr:colOff>
      <xdr:row>0</xdr:row>
      <xdr:rowOff>102154</xdr:rowOff>
    </xdr:from>
    <xdr:to>
      <xdr:col>12</xdr:col>
      <xdr:colOff>817993</xdr:colOff>
      <xdr:row>4</xdr:row>
      <xdr:rowOff>129800</xdr:rowOff>
    </xdr:to>
    <xdr:pic>
      <xdr:nvPicPr>
        <xdr:cNvPr id="4" name="Imagen 3">
          <a:extLst>
            <a:ext uri="{FF2B5EF4-FFF2-40B4-BE49-F238E27FC236}">
              <a16:creationId xmlns:a16="http://schemas.microsoft.com/office/drawing/2014/main" id="{82C0D070-F02F-4417-8B1D-4CC938ACA3AF}"/>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16039874" y="102154"/>
          <a:ext cx="1780244" cy="10411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296333</xdr:colOff>
      <xdr:row>9</xdr:row>
      <xdr:rowOff>70556</xdr:rowOff>
    </xdr:to>
    <xdr:pic>
      <xdr:nvPicPr>
        <xdr:cNvPr id="2" name="Picture 5">
          <a:extLst>
            <a:ext uri="{FF2B5EF4-FFF2-40B4-BE49-F238E27FC236}">
              <a16:creationId xmlns:a16="http://schemas.microsoft.com/office/drawing/2014/main" id="{0C9B6310-EDC4-49E3-8570-E2D3DE8DBA30}"/>
            </a:ext>
          </a:extLst>
        </xdr:cNvPr>
        <xdr:cNvPicPr/>
      </xdr:nvPicPr>
      <xdr:blipFill>
        <a:blip xmlns:r="http://schemas.openxmlformats.org/officeDocument/2006/relationships" r:embed="rId1" cstate="print"/>
        <a:stretch>
          <a:fillRect/>
        </a:stretch>
      </xdr:blipFill>
      <xdr:spPr>
        <a:xfrm>
          <a:off x="0" y="0"/>
          <a:ext cx="296333" cy="2108906"/>
        </a:xfrm>
        <a:prstGeom prst="rect">
          <a:avLst/>
        </a:prstGeom>
      </xdr:spPr>
    </xdr:pic>
    <xdr:clientData/>
  </xdr:twoCellAnchor>
  <xdr:twoCellAnchor editAs="oneCell">
    <xdr:from>
      <xdr:col>1</xdr:col>
      <xdr:colOff>50981</xdr:colOff>
      <xdr:row>1</xdr:row>
      <xdr:rowOff>91400</xdr:rowOff>
    </xdr:from>
    <xdr:to>
      <xdr:col>1</xdr:col>
      <xdr:colOff>2067889</xdr:colOff>
      <xdr:row>5</xdr:row>
      <xdr:rowOff>21823</xdr:rowOff>
    </xdr:to>
    <xdr:pic>
      <xdr:nvPicPr>
        <xdr:cNvPr id="3" name="Imagen 2">
          <a:extLst>
            <a:ext uri="{FF2B5EF4-FFF2-40B4-BE49-F238E27FC236}">
              <a16:creationId xmlns:a16="http://schemas.microsoft.com/office/drawing/2014/main" id="{B54DAC20-ACE7-4E4D-8D12-86A73D6E25CA}"/>
            </a:ext>
          </a:extLst>
        </xdr:cNvPr>
        <xdr:cNvPicPr>
          <a:picLocks noChangeAspect="1"/>
        </xdr:cNvPicPr>
      </xdr:nvPicPr>
      <xdr:blipFill>
        <a:blip xmlns:r="http://schemas.openxmlformats.org/officeDocument/2006/relationships" r:embed="rId2"/>
        <a:stretch>
          <a:fillRect/>
        </a:stretch>
      </xdr:blipFill>
      <xdr:spPr>
        <a:xfrm>
          <a:off x="641531" y="281900"/>
          <a:ext cx="2016908" cy="959123"/>
        </a:xfrm>
        <a:prstGeom prst="rect">
          <a:avLst/>
        </a:prstGeom>
      </xdr:spPr>
    </xdr:pic>
    <xdr:clientData/>
  </xdr:twoCellAnchor>
  <xdr:twoCellAnchor editAs="oneCell">
    <xdr:from>
      <xdr:col>14</xdr:col>
      <xdr:colOff>492894</xdr:colOff>
      <xdr:row>0</xdr:row>
      <xdr:rowOff>169118</xdr:rowOff>
    </xdr:from>
    <xdr:to>
      <xdr:col>16</xdr:col>
      <xdr:colOff>37808</xdr:colOff>
      <xdr:row>5</xdr:row>
      <xdr:rowOff>9573</xdr:rowOff>
    </xdr:to>
    <xdr:pic>
      <xdr:nvPicPr>
        <xdr:cNvPr id="4" name="Imagen 3">
          <a:extLst>
            <a:ext uri="{FF2B5EF4-FFF2-40B4-BE49-F238E27FC236}">
              <a16:creationId xmlns:a16="http://schemas.microsoft.com/office/drawing/2014/main" id="{067D40C3-E972-4C2C-B0B6-916FE2BD0FD5}"/>
            </a:ext>
            <a:ext uri="{147F2762-F138-4A5C-976F-8EAC2B608ADB}">
              <a16:predDERef xmlns:a16="http://schemas.microsoft.com/office/drawing/2014/main" pred="{7414CA87-9513-41CC-84CC-D414EB75C92E}"/>
            </a:ext>
          </a:extLst>
        </xdr:cNvPr>
        <xdr:cNvPicPr>
          <a:picLocks noChangeAspect="1"/>
        </xdr:cNvPicPr>
      </xdr:nvPicPr>
      <xdr:blipFill>
        <a:blip xmlns:r="http://schemas.openxmlformats.org/officeDocument/2006/relationships" r:embed="rId3"/>
        <a:stretch>
          <a:fillRect/>
        </a:stretch>
      </xdr:blipFill>
      <xdr:spPr>
        <a:xfrm>
          <a:off x="21285969" y="169118"/>
          <a:ext cx="1849964" cy="10596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52"/>
  <sheetViews>
    <sheetView showGridLines="0" topLeftCell="B7" zoomScale="80" zoomScaleNormal="80" workbookViewId="0">
      <selection activeCell="U44" sqref="U44"/>
    </sheetView>
  </sheetViews>
  <sheetFormatPr baseColWidth="10" defaultColWidth="11.42578125" defaultRowHeight="15" x14ac:dyDescent="0.25"/>
  <cols>
    <col min="1" max="1" width="4.85546875" customWidth="1"/>
    <col min="2" max="2" width="120.710937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4</v>
      </c>
      <c r="C7" s="3"/>
      <c r="D7" s="75"/>
      <c r="E7" s="38"/>
      <c r="F7" s="38"/>
      <c r="G7" s="38"/>
      <c r="H7" s="38"/>
      <c r="I7" s="38"/>
      <c r="J7" s="38"/>
      <c r="K7" s="38"/>
      <c r="L7" s="38"/>
      <c r="M7" s="38"/>
      <c r="N7" s="38"/>
      <c r="O7" s="38"/>
      <c r="P7" s="38"/>
      <c r="Q7" s="37" t="s">
        <v>5</v>
      </c>
    </row>
    <row r="8" spans="2:17" x14ac:dyDescent="0.25">
      <c r="B8" s="195" t="s">
        <v>6</v>
      </c>
      <c r="C8" s="196" t="s">
        <v>7</v>
      </c>
      <c r="D8" s="196" t="s">
        <v>8</v>
      </c>
      <c r="E8" s="197" t="s">
        <v>9</v>
      </c>
      <c r="F8" s="197"/>
      <c r="G8" s="197"/>
      <c r="H8" s="197"/>
      <c r="I8" s="197"/>
      <c r="J8" s="197"/>
      <c r="K8" s="197"/>
      <c r="L8" s="197"/>
      <c r="M8" s="197"/>
      <c r="N8" s="197"/>
      <c r="O8" s="197"/>
      <c r="P8" s="197"/>
      <c r="Q8" s="197"/>
    </row>
    <row r="9" spans="2:17" ht="18.75" customHeight="1" x14ac:dyDescent="0.25">
      <c r="B9" s="195"/>
      <c r="C9" s="196"/>
      <c r="D9" s="196"/>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18516553206</v>
      </c>
      <c r="D10" s="138">
        <v>18963413284</v>
      </c>
      <c r="E10" s="139">
        <v>153322068.22</v>
      </c>
      <c r="F10" s="139">
        <v>414263375.80000001</v>
      </c>
      <c r="G10" s="139">
        <v>451829737.27999997</v>
      </c>
      <c r="H10" s="139">
        <v>409899966.12</v>
      </c>
      <c r="I10" s="139">
        <v>504238824.50999999</v>
      </c>
      <c r="J10" s="139">
        <v>482820026.25</v>
      </c>
      <c r="K10" s="139">
        <v>445333768.61000001</v>
      </c>
      <c r="L10" s="139">
        <v>496487960.37</v>
      </c>
      <c r="M10" s="139">
        <v>547292574.20999992</v>
      </c>
      <c r="N10" s="139">
        <v>577556527.95000005</v>
      </c>
      <c r="O10" s="139">
        <v>711420207.77999985</v>
      </c>
      <c r="P10" s="139">
        <v>1104261823.3900001</v>
      </c>
      <c r="Q10" s="139">
        <f>SUM(E10:P10)</f>
        <v>6298726860.4900007</v>
      </c>
    </row>
    <row r="11" spans="2:17" x14ac:dyDescent="0.25">
      <c r="B11" s="41" t="s">
        <v>24</v>
      </c>
      <c r="C11" s="144">
        <v>18516553206</v>
      </c>
      <c r="D11" s="144">
        <v>18963413284</v>
      </c>
      <c r="E11" s="145">
        <v>153322068.22</v>
      </c>
      <c r="F11" s="145">
        <v>414263375.80000001</v>
      </c>
      <c r="G11" s="145">
        <v>451829737.27999997</v>
      </c>
      <c r="H11" s="145">
        <v>409899966.12</v>
      </c>
      <c r="I11" s="145">
        <v>504238824.50999999</v>
      </c>
      <c r="J11" s="145">
        <v>482820026.25</v>
      </c>
      <c r="K11" s="145">
        <v>445333768.61000001</v>
      </c>
      <c r="L11" s="145">
        <v>496487960.37</v>
      </c>
      <c r="M11" s="145">
        <v>547292574.20999992</v>
      </c>
      <c r="N11" s="145">
        <v>577556527.95000005</v>
      </c>
      <c r="O11" s="145">
        <v>711420207.77999985</v>
      </c>
      <c r="P11" s="145">
        <v>1104261823.3900001</v>
      </c>
      <c r="Q11" s="145">
        <f t="shared" ref="Q11:Q29" si="0">SUM(E11:P11)</f>
        <v>6298726860.4900007</v>
      </c>
    </row>
    <row r="12" spans="2:17" x14ac:dyDescent="0.25">
      <c r="B12" s="4" t="s">
        <v>25</v>
      </c>
      <c r="C12" s="146">
        <v>296973362</v>
      </c>
      <c r="D12" s="146">
        <v>296973362</v>
      </c>
      <c r="E12" s="55">
        <v>0</v>
      </c>
      <c r="F12" s="146">
        <v>16668441.680000002</v>
      </c>
      <c r="G12" s="146">
        <v>20949041.489999998</v>
      </c>
      <c r="H12" s="146">
        <v>12912333.359999998</v>
      </c>
      <c r="I12" s="146">
        <v>42820795.529999994</v>
      </c>
      <c r="J12" s="146">
        <v>18124524.780000001</v>
      </c>
      <c r="K12" s="146">
        <v>22738733.110000003</v>
      </c>
      <c r="L12" s="146">
        <v>20690555.739999998</v>
      </c>
      <c r="M12" s="146">
        <v>19298410.780000001</v>
      </c>
      <c r="N12" s="146">
        <v>17820691.049999997</v>
      </c>
      <c r="O12" s="146">
        <v>26964894.609999999</v>
      </c>
      <c r="P12" s="146">
        <v>58846795.489999995</v>
      </c>
      <c r="Q12" s="147">
        <f t="shared" si="0"/>
        <v>277835217.62</v>
      </c>
    </row>
    <row r="13" spans="2:17" x14ac:dyDescent="0.25">
      <c r="B13" s="41" t="s">
        <v>26</v>
      </c>
      <c r="C13" s="144">
        <v>279047514</v>
      </c>
      <c r="D13" s="144">
        <v>279047514</v>
      </c>
      <c r="E13" s="148">
        <v>0</v>
      </c>
      <c r="F13" s="145">
        <v>16668441.680000002</v>
      </c>
      <c r="G13" s="145">
        <v>20522459.109999999</v>
      </c>
      <c r="H13" s="145">
        <v>12912333.359999998</v>
      </c>
      <c r="I13" s="145">
        <v>41880924.919999994</v>
      </c>
      <c r="J13" s="145">
        <v>17032637.870000001</v>
      </c>
      <c r="K13" s="145">
        <v>21972827.490000002</v>
      </c>
      <c r="L13" s="145">
        <v>20580475.34</v>
      </c>
      <c r="M13" s="145">
        <v>19298410.780000001</v>
      </c>
      <c r="N13" s="145">
        <v>17077627.369999997</v>
      </c>
      <c r="O13" s="145">
        <v>25047916.57</v>
      </c>
      <c r="P13" s="145">
        <v>56341409.989999995</v>
      </c>
      <c r="Q13" s="145">
        <f t="shared" si="0"/>
        <v>269335464.48000002</v>
      </c>
    </row>
    <row r="14" spans="2:17" x14ac:dyDescent="0.25">
      <c r="B14" s="41" t="s">
        <v>27</v>
      </c>
      <c r="C14" s="144">
        <v>17925848</v>
      </c>
      <c r="D14" s="144">
        <v>17925848</v>
      </c>
      <c r="E14" s="148">
        <v>0</v>
      </c>
      <c r="F14" s="148">
        <v>0</v>
      </c>
      <c r="G14" s="145">
        <v>426582.38</v>
      </c>
      <c r="H14" s="148">
        <v>0</v>
      </c>
      <c r="I14" s="145">
        <v>939870.61</v>
      </c>
      <c r="J14" s="145">
        <v>1091886.9099999999</v>
      </c>
      <c r="K14" s="145">
        <v>765905.62</v>
      </c>
      <c r="L14" s="145">
        <v>110080.4</v>
      </c>
      <c r="M14" s="148">
        <v>0</v>
      </c>
      <c r="N14" s="145">
        <v>743063.67999999993</v>
      </c>
      <c r="O14" s="145">
        <v>1916978.04</v>
      </c>
      <c r="P14" s="145">
        <v>2505385.5</v>
      </c>
      <c r="Q14" s="145">
        <f t="shared" si="0"/>
        <v>8499753.1400000006</v>
      </c>
    </row>
    <row r="15" spans="2:17" x14ac:dyDescent="0.25">
      <c r="B15" s="4" t="s">
        <v>28</v>
      </c>
      <c r="C15" s="146">
        <v>9572129533</v>
      </c>
      <c r="D15" s="146">
        <v>9575983765.0100002</v>
      </c>
      <c r="E15" s="147">
        <v>7867590.4800000004</v>
      </c>
      <c r="F15" s="147">
        <v>702029.19</v>
      </c>
      <c r="G15" s="147">
        <v>15577918.130000003</v>
      </c>
      <c r="H15" s="147">
        <v>62298006.659999996</v>
      </c>
      <c r="I15" s="147">
        <v>98220951.200000003</v>
      </c>
      <c r="J15" s="147">
        <v>841086332.01000011</v>
      </c>
      <c r="K15" s="147">
        <v>237463812.83000001</v>
      </c>
      <c r="L15" s="147">
        <v>252923847.39999995</v>
      </c>
      <c r="M15" s="147">
        <v>383029418.68999994</v>
      </c>
      <c r="N15" s="147">
        <v>295533736.75</v>
      </c>
      <c r="O15" s="147">
        <v>341111373.74000001</v>
      </c>
      <c r="P15" s="147">
        <v>990052649.05999982</v>
      </c>
      <c r="Q15" s="147">
        <f t="shared" si="0"/>
        <v>3525867666.1399999</v>
      </c>
    </row>
    <row r="16" spans="2:17" x14ac:dyDescent="0.25">
      <c r="B16" s="41" t="s">
        <v>29</v>
      </c>
      <c r="C16" s="144">
        <v>9031985703</v>
      </c>
      <c r="D16" s="144">
        <v>9039937278.9500008</v>
      </c>
      <c r="E16" s="145">
        <v>7386409.6400000006</v>
      </c>
      <c r="F16" s="145">
        <v>414384.27999999997</v>
      </c>
      <c r="G16" s="145">
        <v>15137385.580000002</v>
      </c>
      <c r="H16" s="145">
        <v>61597079.419999994</v>
      </c>
      <c r="I16" s="145">
        <v>97644246.780000001</v>
      </c>
      <c r="J16" s="145">
        <v>839273595.48000014</v>
      </c>
      <c r="K16" s="145">
        <v>237009482.34</v>
      </c>
      <c r="L16" s="145">
        <v>251922073.08999994</v>
      </c>
      <c r="M16" s="145">
        <v>381785841.75999993</v>
      </c>
      <c r="N16" s="145">
        <v>294427385.12</v>
      </c>
      <c r="O16" s="145">
        <v>339042111.68000001</v>
      </c>
      <c r="P16" s="145">
        <v>980251255.79999983</v>
      </c>
      <c r="Q16" s="145">
        <f t="shared" si="0"/>
        <v>3505891250.9699993</v>
      </c>
    </row>
    <row r="17" spans="2:17" x14ac:dyDescent="0.25">
      <c r="B17" s="41" t="s">
        <v>30</v>
      </c>
      <c r="C17" s="144">
        <v>483742065</v>
      </c>
      <c r="D17" s="144">
        <v>481804715.06</v>
      </c>
      <c r="E17" s="149">
        <v>481180.84</v>
      </c>
      <c r="F17" s="149">
        <v>287644.90999999997</v>
      </c>
      <c r="G17" s="149">
        <v>440532.55000000005</v>
      </c>
      <c r="H17" s="149">
        <v>700927.24</v>
      </c>
      <c r="I17" s="149">
        <v>576704.42000000004</v>
      </c>
      <c r="J17" s="149">
        <v>1812736.53</v>
      </c>
      <c r="K17" s="149">
        <v>454330.49</v>
      </c>
      <c r="L17" s="149">
        <v>1001774.31</v>
      </c>
      <c r="M17" s="149">
        <v>1243576.93</v>
      </c>
      <c r="N17" s="149">
        <v>1106351.6299999999</v>
      </c>
      <c r="O17" s="149">
        <v>2069262.0600000003</v>
      </c>
      <c r="P17" s="149">
        <v>9801393.2600000016</v>
      </c>
      <c r="Q17" s="149">
        <f t="shared" si="0"/>
        <v>19976415.170000002</v>
      </c>
    </row>
    <row r="18" spans="2:17" x14ac:dyDescent="0.25">
      <c r="B18" s="41" t="s">
        <v>31</v>
      </c>
      <c r="C18" s="144">
        <v>56401765</v>
      </c>
      <c r="D18" s="144">
        <v>54241771</v>
      </c>
      <c r="E18" s="148">
        <v>0</v>
      </c>
      <c r="F18" s="148">
        <v>0</v>
      </c>
      <c r="G18" s="148">
        <v>0</v>
      </c>
      <c r="H18" s="148">
        <v>0</v>
      </c>
      <c r="I18" s="148">
        <v>0</v>
      </c>
      <c r="J18" s="148">
        <v>0</v>
      </c>
      <c r="K18" s="148">
        <v>0</v>
      </c>
      <c r="L18" s="148">
        <v>0</v>
      </c>
      <c r="M18" s="148">
        <v>0</v>
      </c>
      <c r="N18" s="148">
        <v>0</v>
      </c>
      <c r="O18" s="148">
        <v>0</v>
      </c>
      <c r="P18" s="148">
        <v>0</v>
      </c>
      <c r="Q18" s="148">
        <f t="shared" si="0"/>
        <v>0</v>
      </c>
    </row>
    <row r="19" spans="2:17" x14ac:dyDescent="0.25">
      <c r="B19" s="4" t="s">
        <v>32</v>
      </c>
      <c r="C19" s="146">
        <v>770812570</v>
      </c>
      <c r="D19" s="146">
        <v>770812570</v>
      </c>
      <c r="E19" s="150">
        <v>0</v>
      </c>
      <c r="F19" s="150">
        <v>0</v>
      </c>
      <c r="G19" s="150">
        <v>0</v>
      </c>
      <c r="H19" s="150">
        <v>0</v>
      </c>
      <c r="I19" s="150">
        <v>0</v>
      </c>
      <c r="J19" s="150">
        <v>0</v>
      </c>
      <c r="K19" s="150">
        <v>0</v>
      </c>
      <c r="L19" s="150">
        <v>0</v>
      </c>
      <c r="M19" s="150">
        <v>0</v>
      </c>
      <c r="N19" s="150">
        <v>0</v>
      </c>
      <c r="O19" s="150">
        <v>0</v>
      </c>
      <c r="P19" s="150">
        <v>0</v>
      </c>
      <c r="Q19" s="150">
        <f t="shared" si="0"/>
        <v>0</v>
      </c>
    </row>
    <row r="20" spans="2:17" x14ac:dyDescent="0.25">
      <c r="B20" s="41" t="s">
        <v>33</v>
      </c>
      <c r="C20" s="144">
        <v>770812570</v>
      </c>
      <c r="D20" s="144">
        <v>770812570</v>
      </c>
      <c r="E20" s="148">
        <v>0</v>
      </c>
      <c r="F20" s="148">
        <v>0</v>
      </c>
      <c r="G20" s="148">
        <v>0</v>
      </c>
      <c r="H20" s="148">
        <v>0</v>
      </c>
      <c r="I20" s="148">
        <v>0</v>
      </c>
      <c r="J20" s="148">
        <v>0</v>
      </c>
      <c r="K20" s="148">
        <v>0</v>
      </c>
      <c r="L20" s="148">
        <v>0</v>
      </c>
      <c r="M20" s="148">
        <v>0</v>
      </c>
      <c r="N20" s="148">
        <v>0</v>
      </c>
      <c r="O20" s="148">
        <v>0</v>
      </c>
      <c r="P20" s="148">
        <v>0</v>
      </c>
      <c r="Q20" s="148">
        <f t="shared" si="0"/>
        <v>0</v>
      </c>
    </row>
    <row r="21" spans="2:17" x14ac:dyDescent="0.25">
      <c r="B21" s="4" t="s">
        <v>34</v>
      </c>
      <c r="C21" s="146">
        <v>2671262422</v>
      </c>
      <c r="D21" s="146">
        <v>2671262422</v>
      </c>
      <c r="E21" s="150">
        <v>0</v>
      </c>
      <c r="F21" s="150">
        <v>0</v>
      </c>
      <c r="G21" s="150">
        <v>0</v>
      </c>
      <c r="H21" s="150">
        <v>0</v>
      </c>
      <c r="I21" s="150">
        <v>0</v>
      </c>
      <c r="J21" s="150">
        <v>0</v>
      </c>
      <c r="K21" s="150">
        <v>0</v>
      </c>
      <c r="L21" s="150">
        <v>0</v>
      </c>
      <c r="M21" s="150">
        <v>0</v>
      </c>
      <c r="N21" s="150">
        <v>0</v>
      </c>
      <c r="O21" s="150">
        <v>0</v>
      </c>
      <c r="P21" s="150">
        <v>0</v>
      </c>
      <c r="Q21" s="150">
        <f t="shared" si="0"/>
        <v>0</v>
      </c>
    </row>
    <row r="22" spans="2:17" x14ac:dyDescent="0.25">
      <c r="B22" s="41" t="s">
        <v>35</v>
      </c>
      <c r="C22" s="151">
        <v>0</v>
      </c>
      <c r="D22" s="152">
        <v>227829331</v>
      </c>
      <c r="E22" s="148">
        <v>0</v>
      </c>
      <c r="F22" s="148">
        <v>0</v>
      </c>
      <c r="G22" s="148">
        <v>0</v>
      </c>
      <c r="H22" s="148">
        <v>0</v>
      </c>
      <c r="I22" s="148">
        <v>0</v>
      </c>
      <c r="J22" s="148">
        <v>0</v>
      </c>
      <c r="K22" s="148">
        <v>0</v>
      </c>
      <c r="L22" s="148">
        <v>0</v>
      </c>
      <c r="M22" s="148">
        <v>0</v>
      </c>
      <c r="N22" s="148">
        <v>0</v>
      </c>
      <c r="O22" s="148">
        <v>0</v>
      </c>
      <c r="P22" s="148">
        <v>0</v>
      </c>
      <c r="Q22" s="148">
        <f t="shared" si="0"/>
        <v>0</v>
      </c>
    </row>
    <row r="23" spans="2:17" x14ac:dyDescent="0.25">
      <c r="B23" s="41" t="s">
        <v>36</v>
      </c>
      <c r="C23" s="151">
        <v>0</v>
      </c>
      <c r="D23" s="152">
        <v>797529278</v>
      </c>
      <c r="E23" s="150">
        <v>0</v>
      </c>
      <c r="F23" s="150">
        <v>0</v>
      </c>
      <c r="G23" s="150">
        <v>0</v>
      </c>
      <c r="H23" s="150">
        <v>0</v>
      </c>
      <c r="I23" s="150">
        <v>0</v>
      </c>
      <c r="J23" s="150">
        <v>0</v>
      </c>
      <c r="K23" s="150">
        <v>0</v>
      </c>
      <c r="L23" s="150">
        <v>0</v>
      </c>
      <c r="M23" s="150">
        <v>0</v>
      </c>
      <c r="N23" s="150">
        <v>0</v>
      </c>
      <c r="O23" s="150">
        <v>0</v>
      </c>
      <c r="P23" s="150">
        <v>0</v>
      </c>
      <c r="Q23" s="150">
        <f t="shared" si="0"/>
        <v>0</v>
      </c>
    </row>
    <row r="24" spans="2:17" x14ac:dyDescent="0.25">
      <c r="B24" s="41" t="s">
        <v>37</v>
      </c>
      <c r="C24" s="152">
        <v>2671262422</v>
      </c>
      <c r="D24" s="152">
        <v>1500000000</v>
      </c>
      <c r="E24" s="148">
        <v>0</v>
      </c>
      <c r="F24" s="148">
        <v>0</v>
      </c>
      <c r="G24" s="148">
        <v>0</v>
      </c>
      <c r="H24" s="148">
        <v>0</v>
      </c>
      <c r="I24" s="148">
        <v>0</v>
      </c>
      <c r="J24" s="148">
        <v>0</v>
      </c>
      <c r="K24" s="148">
        <v>0</v>
      </c>
      <c r="L24" s="148">
        <v>0</v>
      </c>
      <c r="M24" s="148">
        <v>0</v>
      </c>
      <c r="N24" s="148">
        <v>0</v>
      </c>
      <c r="O24" s="148">
        <v>0</v>
      </c>
      <c r="P24" s="148">
        <v>0</v>
      </c>
      <c r="Q24" s="148">
        <f t="shared" si="0"/>
        <v>0</v>
      </c>
    </row>
    <row r="25" spans="2:17" x14ac:dyDescent="0.25">
      <c r="B25" s="41" t="s">
        <v>38</v>
      </c>
      <c r="C25" s="151">
        <v>0</v>
      </c>
      <c r="D25" s="152">
        <v>145903813</v>
      </c>
      <c r="E25" s="150">
        <v>0</v>
      </c>
      <c r="F25" s="150">
        <v>0</v>
      </c>
      <c r="G25" s="150">
        <v>0</v>
      </c>
      <c r="H25" s="150">
        <v>0</v>
      </c>
      <c r="I25" s="150">
        <v>0</v>
      </c>
      <c r="J25" s="150">
        <v>0</v>
      </c>
      <c r="K25" s="150">
        <v>0</v>
      </c>
      <c r="L25" s="150">
        <v>0</v>
      </c>
      <c r="M25" s="150">
        <v>0</v>
      </c>
      <c r="N25" s="150">
        <v>0</v>
      </c>
      <c r="O25" s="150">
        <v>0</v>
      </c>
      <c r="P25" s="150">
        <v>0</v>
      </c>
      <c r="Q25" s="150">
        <f t="shared" si="0"/>
        <v>0</v>
      </c>
    </row>
    <row r="26" spans="2:17" x14ac:dyDescent="0.25">
      <c r="B26" s="4" t="s">
        <v>39</v>
      </c>
      <c r="C26" s="146">
        <v>80015868</v>
      </c>
      <c r="D26" s="146">
        <v>40945868</v>
      </c>
      <c r="E26" s="150">
        <v>0</v>
      </c>
      <c r="F26" s="150">
        <v>0</v>
      </c>
      <c r="G26" s="150">
        <v>0</v>
      </c>
      <c r="H26" s="150">
        <v>0</v>
      </c>
      <c r="I26" s="150">
        <v>0</v>
      </c>
      <c r="J26" s="150">
        <v>0</v>
      </c>
      <c r="K26" s="150">
        <v>0</v>
      </c>
      <c r="L26" s="150">
        <v>0</v>
      </c>
      <c r="M26" s="150">
        <v>0</v>
      </c>
      <c r="N26" s="150">
        <v>0</v>
      </c>
      <c r="O26" s="150">
        <v>0</v>
      </c>
      <c r="P26" s="150">
        <v>0</v>
      </c>
      <c r="Q26" s="150">
        <f t="shared" si="0"/>
        <v>0</v>
      </c>
    </row>
    <row r="27" spans="2:17" x14ac:dyDescent="0.25">
      <c r="B27" s="41" t="s">
        <v>40</v>
      </c>
      <c r="C27" s="144">
        <v>7852707</v>
      </c>
      <c r="D27" s="52">
        <v>0</v>
      </c>
      <c r="E27" s="148">
        <v>0</v>
      </c>
      <c r="F27" s="148">
        <v>0</v>
      </c>
      <c r="G27" s="148">
        <v>0</v>
      </c>
      <c r="H27" s="148">
        <v>0</v>
      </c>
      <c r="I27" s="148">
        <v>0</v>
      </c>
      <c r="J27" s="148">
        <v>0</v>
      </c>
      <c r="K27" s="148">
        <v>0</v>
      </c>
      <c r="L27" s="148">
        <v>0</v>
      </c>
      <c r="M27" s="148">
        <v>0</v>
      </c>
      <c r="N27" s="148">
        <v>0</v>
      </c>
      <c r="O27" s="148">
        <v>0</v>
      </c>
      <c r="P27" s="148">
        <v>0</v>
      </c>
      <c r="Q27" s="148">
        <f t="shared" si="0"/>
        <v>0</v>
      </c>
    </row>
    <row r="28" spans="2:17" x14ac:dyDescent="0.25">
      <c r="B28" s="41" t="s">
        <v>41</v>
      </c>
      <c r="C28" s="144">
        <v>72163161</v>
      </c>
      <c r="D28" s="144">
        <v>40945868</v>
      </c>
      <c r="E28" s="148">
        <v>0</v>
      </c>
      <c r="F28" s="148">
        <v>0</v>
      </c>
      <c r="G28" s="148">
        <v>0</v>
      </c>
      <c r="H28" s="148">
        <v>0</v>
      </c>
      <c r="I28" s="148">
        <v>0</v>
      </c>
      <c r="J28" s="148">
        <v>0</v>
      </c>
      <c r="K28" s="148">
        <v>0</v>
      </c>
      <c r="L28" s="148">
        <v>0</v>
      </c>
      <c r="M28" s="148">
        <v>0</v>
      </c>
      <c r="N28" s="148">
        <v>0</v>
      </c>
      <c r="O28" s="148">
        <v>0</v>
      </c>
      <c r="P28" s="148">
        <v>0</v>
      </c>
      <c r="Q28" s="148">
        <f t="shared" si="0"/>
        <v>0</v>
      </c>
    </row>
    <row r="29" spans="2:17" x14ac:dyDescent="0.25">
      <c r="B29" s="8" t="s">
        <v>42</v>
      </c>
      <c r="C29" s="153">
        <f>C10+C12+C15+C26+C21+C19</f>
        <v>31907746961</v>
      </c>
      <c r="D29" s="153">
        <f t="shared" ref="D29:P29" si="1">D10+D12+D15+D26+D21+D19</f>
        <v>32319391271.010002</v>
      </c>
      <c r="E29" s="154">
        <f t="shared" si="1"/>
        <v>161189658.69999999</v>
      </c>
      <c r="F29" s="154">
        <f t="shared" si="1"/>
        <v>431633846.67000002</v>
      </c>
      <c r="G29" s="154">
        <f t="shared" si="1"/>
        <v>488356696.89999998</v>
      </c>
      <c r="H29" s="154">
        <f t="shared" si="1"/>
        <v>485110306.13999999</v>
      </c>
      <c r="I29" s="154">
        <f t="shared" si="1"/>
        <v>645280571.24000001</v>
      </c>
      <c r="J29" s="154">
        <f t="shared" si="1"/>
        <v>1342030883.04</v>
      </c>
      <c r="K29" s="154">
        <f t="shared" si="1"/>
        <v>705536314.55000007</v>
      </c>
      <c r="L29" s="154">
        <f t="shared" si="1"/>
        <v>770102363.50999999</v>
      </c>
      <c r="M29" s="154">
        <f t="shared" si="1"/>
        <v>949620403.67999983</v>
      </c>
      <c r="N29" s="154">
        <f t="shared" si="1"/>
        <v>890910955.75</v>
      </c>
      <c r="O29" s="154">
        <f t="shared" si="1"/>
        <v>1079496476.1299999</v>
      </c>
      <c r="P29" s="154">
        <f t="shared" si="1"/>
        <v>2153161267.9400001</v>
      </c>
      <c r="Q29" s="154">
        <f t="shared" si="0"/>
        <v>10102429744.25</v>
      </c>
    </row>
    <row r="30" spans="2:17" x14ac:dyDescent="0.25">
      <c r="B30" s="1"/>
      <c r="C30" s="1"/>
      <c r="D30" s="1"/>
      <c r="E30" s="31"/>
      <c r="F30" s="31"/>
      <c r="G30" s="31"/>
      <c r="H30" s="31"/>
      <c r="I30" s="31"/>
      <c r="J30" s="31"/>
      <c r="K30" s="31"/>
      <c r="L30" s="31"/>
      <c r="M30" s="31"/>
      <c r="N30" s="31"/>
      <c r="O30" s="31"/>
      <c r="P30" s="31"/>
      <c r="Q30" s="31"/>
    </row>
    <row r="31" spans="2:17" x14ac:dyDescent="0.25">
      <c r="B31" s="39"/>
      <c r="C31" s="39"/>
      <c r="D31" s="39"/>
      <c r="E31" s="31"/>
      <c r="F31" s="31"/>
      <c r="G31" s="19"/>
      <c r="H31" s="19"/>
      <c r="I31" s="19"/>
      <c r="J31" s="19"/>
      <c r="K31" s="19"/>
      <c r="L31" s="19"/>
      <c r="M31" s="19"/>
      <c r="N31" s="19"/>
      <c r="O31" s="19"/>
      <c r="P31" s="19"/>
      <c r="Q31" s="19"/>
    </row>
    <row r="32" spans="2:17" ht="30" x14ac:dyDescent="0.25">
      <c r="B32" s="8" t="s">
        <v>43</v>
      </c>
      <c r="C32" s="97" t="s">
        <v>7</v>
      </c>
      <c r="D32" s="97" t="s">
        <v>8</v>
      </c>
      <c r="E32" s="29" t="s">
        <v>10</v>
      </c>
      <c r="F32" s="29" t="s">
        <v>11</v>
      </c>
      <c r="G32" s="29" t="s">
        <v>12</v>
      </c>
      <c r="H32" s="29" t="s">
        <v>13</v>
      </c>
      <c r="I32" s="29" t="s">
        <v>14</v>
      </c>
      <c r="J32" s="29" t="s">
        <v>15</v>
      </c>
      <c r="K32" s="29" t="s">
        <v>16</v>
      </c>
      <c r="L32" s="29" t="s">
        <v>17</v>
      </c>
      <c r="M32" s="29" t="s">
        <v>18</v>
      </c>
      <c r="N32" s="29" t="s">
        <v>19</v>
      </c>
      <c r="O32" s="29" t="s">
        <v>20</v>
      </c>
      <c r="P32" s="29" t="s">
        <v>21</v>
      </c>
      <c r="Q32" s="29" t="s">
        <v>22</v>
      </c>
    </row>
    <row r="33" spans="2:17" x14ac:dyDescent="0.25">
      <c r="B33" s="4" t="s">
        <v>23</v>
      </c>
      <c r="C33" s="147">
        <v>75685323</v>
      </c>
      <c r="D33" s="147">
        <v>100685323</v>
      </c>
      <c r="E33" s="155">
        <v>0</v>
      </c>
      <c r="F33" s="155">
        <v>0</v>
      </c>
      <c r="G33" s="155">
        <v>0</v>
      </c>
      <c r="H33" s="155">
        <v>0</v>
      </c>
      <c r="I33" s="155">
        <v>0</v>
      </c>
      <c r="J33" s="155">
        <v>0</v>
      </c>
      <c r="K33" s="155">
        <v>0</v>
      </c>
      <c r="L33" s="155">
        <v>0</v>
      </c>
      <c r="M33" s="155">
        <v>0</v>
      </c>
      <c r="N33" s="155">
        <v>0</v>
      </c>
      <c r="O33" s="155">
        <v>0</v>
      </c>
      <c r="P33" s="147">
        <v>25000000</v>
      </c>
      <c r="Q33" s="147">
        <f>SUM(E33:P33)</f>
        <v>25000000</v>
      </c>
    </row>
    <row r="34" spans="2:17" x14ac:dyDescent="0.25">
      <c r="B34" s="41" t="s">
        <v>24</v>
      </c>
      <c r="C34" s="144">
        <v>75685323</v>
      </c>
      <c r="D34" s="144">
        <v>100685323</v>
      </c>
      <c r="E34" s="156">
        <v>0</v>
      </c>
      <c r="F34" s="156">
        <v>0</v>
      </c>
      <c r="G34" s="156">
        <v>0</v>
      </c>
      <c r="H34" s="156">
        <v>0</v>
      </c>
      <c r="I34" s="156">
        <v>0</v>
      </c>
      <c r="J34" s="156">
        <v>0</v>
      </c>
      <c r="K34" s="156">
        <v>0</v>
      </c>
      <c r="L34" s="156">
        <v>0</v>
      </c>
      <c r="M34" s="156">
        <v>0</v>
      </c>
      <c r="N34" s="156">
        <v>0</v>
      </c>
      <c r="O34" s="156">
        <v>0</v>
      </c>
      <c r="P34" s="145">
        <v>25000000</v>
      </c>
      <c r="Q34" s="145">
        <f t="shared" ref="Q34:Q42" si="2">SUM(E34:P34)</f>
        <v>25000000</v>
      </c>
    </row>
    <row r="35" spans="2:17" x14ac:dyDescent="0.25">
      <c r="B35" s="4" t="s">
        <v>25</v>
      </c>
      <c r="C35" s="144">
        <v>828308604</v>
      </c>
      <c r="D35" s="146">
        <v>828308604</v>
      </c>
      <c r="E35" s="155">
        <v>0</v>
      </c>
      <c r="F35" s="155">
        <v>0</v>
      </c>
      <c r="G35" s="155">
        <v>0</v>
      </c>
      <c r="H35" s="155">
        <v>0</v>
      </c>
      <c r="I35" s="155">
        <v>0</v>
      </c>
      <c r="J35" s="155">
        <v>0</v>
      </c>
      <c r="K35" s="155">
        <v>0</v>
      </c>
      <c r="L35" s="155">
        <v>0</v>
      </c>
      <c r="M35" s="155">
        <v>0</v>
      </c>
      <c r="N35" s="155">
        <v>0</v>
      </c>
      <c r="O35" s="155">
        <v>0</v>
      </c>
      <c r="P35" s="155">
        <v>0</v>
      </c>
      <c r="Q35" s="155">
        <f t="shared" si="2"/>
        <v>0</v>
      </c>
    </row>
    <row r="36" spans="2:17" x14ac:dyDescent="0.25">
      <c r="B36" s="41" t="s">
        <v>26</v>
      </c>
      <c r="C36" s="48">
        <v>0</v>
      </c>
      <c r="D36" s="48">
        <v>0</v>
      </c>
      <c r="E36" s="157">
        <v>0</v>
      </c>
      <c r="F36" s="157">
        <v>0</v>
      </c>
      <c r="G36" s="157">
        <v>0</v>
      </c>
      <c r="H36" s="157">
        <v>0</v>
      </c>
      <c r="I36" s="157">
        <v>0</v>
      </c>
      <c r="J36" s="157">
        <v>0</v>
      </c>
      <c r="K36" s="157">
        <v>0</v>
      </c>
      <c r="L36" s="157">
        <v>0</v>
      </c>
      <c r="M36" s="157">
        <v>0</v>
      </c>
      <c r="N36" s="157">
        <v>0</v>
      </c>
      <c r="O36" s="157">
        <v>0</v>
      </c>
      <c r="P36" s="157">
        <v>0</v>
      </c>
      <c r="Q36" s="157">
        <f t="shared" si="2"/>
        <v>0</v>
      </c>
    </row>
    <row r="37" spans="2:17" x14ac:dyDescent="0.25">
      <c r="B37" s="41" t="s">
        <v>44</v>
      </c>
      <c r="C37" s="144">
        <v>828308604</v>
      </c>
      <c r="D37" s="144">
        <v>828308604</v>
      </c>
      <c r="E37" s="157">
        <v>0</v>
      </c>
      <c r="F37" s="48">
        <v>0</v>
      </c>
      <c r="G37" s="48">
        <v>0</v>
      </c>
      <c r="H37" s="48">
        <v>0</v>
      </c>
      <c r="I37" s="48">
        <v>0</v>
      </c>
      <c r="J37" s="48">
        <v>0</v>
      </c>
      <c r="K37" s="48">
        <v>0</v>
      </c>
      <c r="L37" s="48">
        <v>0</v>
      </c>
      <c r="M37" s="48">
        <v>0</v>
      </c>
      <c r="N37" s="48">
        <v>0</v>
      </c>
      <c r="O37" s="48">
        <v>0</v>
      </c>
      <c r="P37" s="48">
        <v>0</v>
      </c>
      <c r="Q37" s="48">
        <f t="shared" si="2"/>
        <v>0</v>
      </c>
    </row>
    <row r="38" spans="2:17" x14ac:dyDescent="0.25">
      <c r="B38" s="40" t="s">
        <v>28</v>
      </c>
      <c r="C38" s="147">
        <v>217071373</v>
      </c>
      <c r="D38" s="147">
        <v>222165856</v>
      </c>
      <c r="E38" s="155">
        <v>0</v>
      </c>
      <c r="F38" s="155">
        <v>0</v>
      </c>
      <c r="G38" s="155">
        <v>0</v>
      </c>
      <c r="H38" s="155">
        <v>0</v>
      </c>
      <c r="I38" s="155">
        <v>0</v>
      </c>
      <c r="J38" s="147">
        <v>60000</v>
      </c>
      <c r="K38" s="155">
        <v>0</v>
      </c>
      <c r="L38" s="155">
        <v>0</v>
      </c>
      <c r="M38" s="155">
        <v>0</v>
      </c>
      <c r="N38" s="155">
        <v>0</v>
      </c>
      <c r="O38" s="155">
        <v>0</v>
      </c>
      <c r="P38" s="155">
        <v>0</v>
      </c>
      <c r="Q38" s="147">
        <f t="shared" si="2"/>
        <v>60000</v>
      </c>
    </row>
    <row r="39" spans="2:17" x14ac:dyDescent="0.25">
      <c r="B39" s="41" t="s">
        <v>29</v>
      </c>
      <c r="C39" s="144">
        <v>217071373</v>
      </c>
      <c r="D39" s="144">
        <v>222165856</v>
      </c>
      <c r="E39" s="48">
        <v>0</v>
      </c>
      <c r="F39" s="48">
        <v>0</v>
      </c>
      <c r="G39" s="48">
        <v>0</v>
      </c>
      <c r="H39" s="48">
        <v>0</v>
      </c>
      <c r="I39" s="48">
        <v>0</v>
      </c>
      <c r="J39" s="144">
        <v>60000</v>
      </c>
      <c r="K39" s="48">
        <v>0</v>
      </c>
      <c r="L39" s="48">
        <v>0</v>
      </c>
      <c r="M39" s="48">
        <v>0</v>
      </c>
      <c r="N39" s="48">
        <v>0</v>
      </c>
      <c r="O39" s="48">
        <v>0</v>
      </c>
      <c r="P39" s="48">
        <v>0</v>
      </c>
      <c r="Q39" s="144">
        <f t="shared" si="2"/>
        <v>60000</v>
      </c>
    </row>
    <row r="40" spans="2:17" x14ac:dyDescent="0.25">
      <c r="B40" s="40" t="s">
        <v>32</v>
      </c>
      <c r="C40" s="147">
        <v>28500000</v>
      </c>
      <c r="D40" s="147">
        <v>28500000</v>
      </c>
      <c r="E40" s="155">
        <v>0</v>
      </c>
      <c r="F40" s="155">
        <v>0</v>
      </c>
      <c r="G40" s="155">
        <v>0</v>
      </c>
      <c r="H40" s="155">
        <v>0</v>
      </c>
      <c r="I40" s="155">
        <v>0</v>
      </c>
      <c r="J40" s="155">
        <v>0</v>
      </c>
      <c r="K40" s="155">
        <v>0</v>
      </c>
      <c r="L40" s="155">
        <v>0</v>
      </c>
      <c r="M40" s="155">
        <v>0</v>
      </c>
      <c r="N40" s="155">
        <v>0</v>
      </c>
      <c r="O40" s="155">
        <v>0</v>
      </c>
      <c r="P40" s="155">
        <v>0</v>
      </c>
      <c r="Q40" s="155">
        <f t="shared" si="2"/>
        <v>0</v>
      </c>
    </row>
    <row r="41" spans="2:17" x14ac:dyDescent="0.25">
      <c r="B41" s="41" t="s">
        <v>33</v>
      </c>
      <c r="C41" s="147">
        <v>28500000</v>
      </c>
      <c r="D41" s="149">
        <v>28500000</v>
      </c>
      <c r="E41" s="157">
        <v>0</v>
      </c>
      <c r="F41" s="157">
        <v>0</v>
      </c>
      <c r="G41" s="157">
        <v>0</v>
      </c>
      <c r="H41" s="157">
        <v>0</v>
      </c>
      <c r="I41" s="157">
        <v>0</v>
      </c>
      <c r="J41" s="157">
        <v>0</v>
      </c>
      <c r="K41" s="157">
        <v>0</v>
      </c>
      <c r="L41" s="157">
        <v>0</v>
      </c>
      <c r="M41" s="157">
        <v>0</v>
      </c>
      <c r="N41" s="157">
        <v>0</v>
      </c>
      <c r="O41" s="157">
        <v>0</v>
      </c>
      <c r="P41" s="157">
        <v>0</v>
      </c>
      <c r="Q41" s="157">
        <f t="shared" si="2"/>
        <v>0</v>
      </c>
    </row>
    <row r="42" spans="2:17" s="10" customFormat="1" x14ac:dyDescent="0.25">
      <c r="B42" s="8" t="s">
        <v>45</v>
      </c>
      <c r="C42" s="153">
        <f>C33+C35+C38+C40</f>
        <v>1149565300</v>
      </c>
      <c r="D42" s="153">
        <f t="shared" ref="D42:P42" si="3">D33+D35+D38+D40</f>
        <v>1179659783</v>
      </c>
      <c r="E42" s="158">
        <f t="shared" si="3"/>
        <v>0</v>
      </c>
      <c r="F42" s="158">
        <f t="shared" si="3"/>
        <v>0</v>
      </c>
      <c r="G42" s="158">
        <f t="shared" si="3"/>
        <v>0</v>
      </c>
      <c r="H42" s="158">
        <f t="shared" si="3"/>
        <v>0</v>
      </c>
      <c r="I42" s="158">
        <f t="shared" si="3"/>
        <v>0</v>
      </c>
      <c r="J42" s="154">
        <f t="shared" si="3"/>
        <v>60000</v>
      </c>
      <c r="K42" s="158">
        <f t="shared" si="3"/>
        <v>0</v>
      </c>
      <c r="L42" s="158">
        <f t="shared" si="3"/>
        <v>0</v>
      </c>
      <c r="M42" s="158">
        <f t="shared" si="3"/>
        <v>0</v>
      </c>
      <c r="N42" s="158">
        <f t="shared" si="3"/>
        <v>0</v>
      </c>
      <c r="O42" s="158">
        <f t="shared" si="3"/>
        <v>0</v>
      </c>
      <c r="P42" s="154">
        <f t="shared" si="3"/>
        <v>25000000</v>
      </c>
      <c r="Q42" s="154">
        <f t="shared" si="2"/>
        <v>25060000</v>
      </c>
    </row>
    <row r="43" spans="2:17" x14ac:dyDescent="0.25">
      <c r="C43" s="48"/>
      <c r="D43" s="48"/>
      <c r="E43" s="156"/>
      <c r="F43" s="156"/>
      <c r="G43" s="156"/>
      <c r="H43" s="156"/>
      <c r="I43" s="156"/>
      <c r="J43" s="156"/>
      <c r="K43" s="156"/>
      <c r="L43" s="156"/>
      <c r="M43" s="156"/>
      <c r="N43" s="156"/>
      <c r="O43" s="156"/>
      <c r="P43" s="156"/>
      <c r="Q43" s="156"/>
    </row>
    <row r="44" spans="2:17" s="11" customFormat="1" x14ac:dyDescent="0.25">
      <c r="B44" s="8" t="s">
        <v>46</v>
      </c>
      <c r="C44" s="153">
        <f>C29+C42</f>
        <v>33057312261</v>
      </c>
      <c r="D44" s="153">
        <f t="shared" ref="D44:P44" si="4">D29+D42</f>
        <v>33499051054.010002</v>
      </c>
      <c r="E44" s="154">
        <f t="shared" si="4"/>
        <v>161189658.69999999</v>
      </c>
      <c r="F44" s="154">
        <f t="shared" si="4"/>
        <v>431633846.67000002</v>
      </c>
      <c r="G44" s="154">
        <f t="shared" si="4"/>
        <v>488356696.89999998</v>
      </c>
      <c r="H44" s="154">
        <f t="shared" si="4"/>
        <v>485110306.13999999</v>
      </c>
      <c r="I44" s="154">
        <f t="shared" si="4"/>
        <v>645280571.24000001</v>
      </c>
      <c r="J44" s="154">
        <f t="shared" si="4"/>
        <v>1342090883.04</v>
      </c>
      <c r="K44" s="154">
        <f t="shared" si="4"/>
        <v>705536314.55000007</v>
      </c>
      <c r="L44" s="154">
        <f t="shared" si="4"/>
        <v>770102363.50999999</v>
      </c>
      <c r="M44" s="154">
        <f t="shared" si="4"/>
        <v>949620403.67999983</v>
      </c>
      <c r="N44" s="154">
        <f t="shared" si="4"/>
        <v>890910955.75</v>
      </c>
      <c r="O44" s="154">
        <f t="shared" si="4"/>
        <v>1079496476.1299999</v>
      </c>
      <c r="P44" s="154">
        <f t="shared" si="4"/>
        <v>2178161267.9400001</v>
      </c>
      <c r="Q44" s="154">
        <f>Q29+Q42</f>
        <v>10127489744.25</v>
      </c>
    </row>
    <row r="45" spans="2:17" x14ac:dyDescent="0.25">
      <c r="B45" s="66" t="s">
        <v>47</v>
      </c>
      <c r="C45" s="13"/>
      <c r="D45" s="23"/>
      <c r="E45" s="20"/>
      <c r="F45" s="20"/>
      <c r="G45" s="20"/>
      <c r="H45" s="20"/>
      <c r="I45" s="20"/>
      <c r="J45" s="20"/>
      <c r="K45" s="20"/>
      <c r="L45" s="20"/>
      <c r="M45" s="20"/>
      <c r="N45" s="20"/>
      <c r="O45" s="20"/>
      <c r="P45" s="20"/>
      <c r="Q45" s="19"/>
    </row>
    <row r="46" spans="2:17" x14ac:dyDescent="0.25">
      <c r="B46" s="66" t="s">
        <v>48</v>
      </c>
      <c r="C46" s="15"/>
      <c r="D46" s="15"/>
      <c r="E46" s="20"/>
      <c r="F46" s="20"/>
      <c r="G46" s="20"/>
      <c r="H46" s="20"/>
      <c r="I46" s="20"/>
      <c r="J46" s="20"/>
      <c r="K46" s="20"/>
      <c r="L46" s="20"/>
      <c r="M46" s="20"/>
      <c r="N46" s="20"/>
      <c r="O46" s="20"/>
      <c r="P46" s="20"/>
      <c r="Q46" s="19"/>
    </row>
    <row r="47" spans="2:17" x14ac:dyDescent="0.25">
      <c r="C47" s="65"/>
      <c r="D47" s="65"/>
      <c r="E47" s="65"/>
      <c r="F47" s="21"/>
      <c r="G47" s="21"/>
      <c r="H47" s="21"/>
      <c r="I47" s="22"/>
      <c r="J47" s="21"/>
      <c r="K47" s="20"/>
      <c r="L47" s="20"/>
      <c r="M47" s="20"/>
      <c r="N47" s="20"/>
      <c r="O47" s="20"/>
      <c r="P47" s="20"/>
      <c r="Q47" s="19"/>
    </row>
    <row r="48" spans="2:17" x14ac:dyDescent="0.25">
      <c r="B48" s="190"/>
      <c r="C48" s="190"/>
      <c r="D48" s="190"/>
      <c r="E48" s="190"/>
      <c r="F48" s="190"/>
      <c r="G48" s="190"/>
      <c r="H48" s="190"/>
      <c r="I48" s="190"/>
      <c r="J48" s="190"/>
      <c r="K48" s="18"/>
      <c r="L48" s="18"/>
      <c r="M48" s="18"/>
      <c r="N48" s="18"/>
      <c r="O48" s="18"/>
      <c r="P48" s="18"/>
      <c r="Q48" s="18"/>
    </row>
    <row r="49" spans="2:9" ht="14.25" customHeight="1" x14ac:dyDescent="0.25">
      <c r="B49" s="191"/>
      <c r="C49" s="191"/>
      <c r="D49" s="191"/>
      <c r="E49" s="191"/>
      <c r="F49" s="191"/>
      <c r="G49" s="191"/>
      <c r="H49" s="191"/>
      <c r="I49" s="191"/>
    </row>
    <row r="52" spans="2:9" x14ac:dyDescent="0.25">
      <c r="C52" s="17"/>
      <c r="D52" s="17"/>
    </row>
  </sheetData>
  <mergeCells count="11">
    <mergeCell ref="B48:J48"/>
    <mergeCell ref="B49:I49"/>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4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A094-F8BC-4678-B158-8D520B826282}">
  <dimension ref="B1:U61"/>
  <sheetViews>
    <sheetView showGridLines="0" zoomScale="90" zoomScaleNormal="90" workbookViewId="0">
      <selection activeCell="B8" sqref="B8:B9"/>
    </sheetView>
  </sheetViews>
  <sheetFormatPr baseColWidth="10" defaultColWidth="11.42578125" defaultRowHeight="15" x14ac:dyDescent="0.25"/>
  <cols>
    <col min="1" max="1" width="8.85546875" customWidth="1"/>
    <col min="2" max="2" width="91.28515625" customWidth="1"/>
    <col min="3" max="3" width="19.140625" style="100" customWidth="1"/>
    <col min="4" max="4" width="16.85546875" style="100" customWidth="1"/>
    <col min="5" max="13" width="15.285156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2" t="s">
        <v>0</v>
      </c>
      <c r="C2" s="192"/>
      <c r="D2" s="192"/>
      <c r="E2" s="192"/>
      <c r="F2" s="192"/>
      <c r="G2" s="192"/>
      <c r="H2" s="192"/>
      <c r="I2" s="192"/>
      <c r="J2" s="192"/>
      <c r="K2" s="192"/>
      <c r="L2" s="192"/>
      <c r="M2" s="192"/>
      <c r="N2" s="192"/>
      <c r="O2" s="192"/>
      <c r="P2" s="192"/>
      <c r="Q2" s="192"/>
    </row>
    <row r="3" spans="2:21" ht="21" x14ac:dyDescent="0.25">
      <c r="B3" s="193" t="s">
        <v>1</v>
      </c>
      <c r="C3" s="193"/>
      <c r="D3" s="193"/>
      <c r="E3" s="193"/>
      <c r="F3" s="193"/>
      <c r="G3" s="193"/>
      <c r="H3" s="193"/>
      <c r="I3" s="193"/>
      <c r="J3" s="193"/>
      <c r="K3" s="193"/>
      <c r="L3" s="193"/>
      <c r="M3" s="193"/>
      <c r="N3" s="193"/>
      <c r="O3" s="193"/>
      <c r="P3" s="193"/>
      <c r="Q3" s="193"/>
    </row>
    <row r="4" spans="2:21" ht="15.75" customHeight="1" x14ac:dyDescent="0.25">
      <c r="B4" s="194" t="s">
        <v>2</v>
      </c>
      <c r="C4" s="194"/>
      <c r="D4" s="194"/>
      <c r="E4" s="194"/>
      <c r="F4" s="194"/>
      <c r="G4" s="194"/>
      <c r="H4" s="194"/>
      <c r="I4" s="194"/>
      <c r="J4" s="194"/>
      <c r="K4" s="194"/>
      <c r="L4" s="194"/>
      <c r="M4" s="194"/>
      <c r="N4" s="194"/>
      <c r="O4" s="194"/>
      <c r="P4" s="194"/>
      <c r="Q4" s="194"/>
    </row>
    <row r="5" spans="2:21" ht="15.75" customHeight="1" x14ac:dyDescent="0.25">
      <c r="B5" s="194" t="s">
        <v>3</v>
      </c>
      <c r="C5" s="194"/>
      <c r="D5" s="194"/>
      <c r="E5" s="194"/>
      <c r="F5" s="194"/>
      <c r="G5" s="194"/>
      <c r="H5" s="194"/>
      <c r="I5" s="194"/>
      <c r="J5" s="194"/>
      <c r="K5" s="194"/>
      <c r="L5" s="194"/>
      <c r="M5" s="194"/>
      <c r="N5" s="194"/>
      <c r="O5" s="194"/>
      <c r="P5" s="194"/>
      <c r="Q5" s="194"/>
    </row>
    <row r="6" spans="2:21" ht="15.75" customHeight="1" x14ac:dyDescent="0.25">
      <c r="B6" s="194"/>
      <c r="C6" s="194"/>
      <c r="D6" s="194"/>
      <c r="E6" s="194"/>
      <c r="F6" s="194"/>
      <c r="G6" s="194"/>
      <c r="H6" s="194"/>
      <c r="I6" s="194"/>
      <c r="J6" s="194"/>
      <c r="K6" s="194"/>
      <c r="L6" s="194"/>
      <c r="M6" s="194"/>
      <c r="N6" s="194"/>
      <c r="O6" s="194"/>
      <c r="P6" s="194"/>
      <c r="Q6" s="194"/>
    </row>
    <row r="7" spans="2:21" x14ac:dyDescent="0.25">
      <c r="B7" s="2" t="s">
        <v>117</v>
      </c>
      <c r="C7" s="99"/>
      <c r="D7" s="3"/>
      <c r="E7" s="38"/>
      <c r="F7" s="38"/>
      <c r="G7" s="38"/>
      <c r="H7" s="38"/>
      <c r="I7" s="38"/>
      <c r="J7" s="38"/>
      <c r="K7" s="38"/>
      <c r="L7" s="38"/>
      <c r="M7" s="38"/>
      <c r="N7" s="38"/>
      <c r="O7" s="38"/>
      <c r="P7" s="38"/>
      <c r="Q7" s="37" t="s">
        <v>5</v>
      </c>
    </row>
    <row r="8" spans="2:21" ht="15" customHeight="1" x14ac:dyDescent="0.25">
      <c r="B8" s="195" t="s">
        <v>6</v>
      </c>
      <c r="C8" s="101" t="s">
        <v>97</v>
      </c>
      <c r="D8" s="209" t="s">
        <v>118</v>
      </c>
      <c r="E8" s="197" t="s">
        <v>9</v>
      </c>
      <c r="F8" s="197"/>
      <c r="G8" s="197"/>
      <c r="H8" s="197"/>
      <c r="I8" s="197"/>
      <c r="J8" s="197"/>
      <c r="K8" s="197"/>
      <c r="L8" s="197"/>
      <c r="M8" s="197"/>
      <c r="N8" s="197"/>
      <c r="O8" s="197"/>
      <c r="P8" s="197"/>
      <c r="Q8" s="197"/>
    </row>
    <row r="9" spans="2:21" ht="18.75" customHeight="1" x14ac:dyDescent="0.25">
      <c r="B9" s="195"/>
      <c r="C9" s="102" t="s">
        <v>119</v>
      </c>
      <c r="D9" s="213"/>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 t="shared" ref="C10:P10" si="0">SUM(C11:C14)</f>
        <v>118740887183</v>
      </c>
      <c r="D10" s="136">
        <f t="shared" si="0"/>
        <v>140734029763.52002</v>
      </c>
      <c r="E10" s="136">
        <f t="shared" si="0"/>
        <v>6626787104.1400003</v>
      </c>
      <c r="F10" s="136">
        <f t="shared" si="0"/>
        <v>6878450583.54</v>
      </c>
      <c r="G10" s="136">
        <f t="shared" si="0"/>
        <v>8321361949.3899994</v>
      </c>
      <c r="H10" s="136">
        <f t="shared" si="0"/>
        <v>8065674632.6099997</v>
      </c>
      <c r="I10" s="136">
        <f t="shared" si="0"/>
        <v>8383216107.8099995</v>
      </c>
      <c r="J10" s="136">
        <f t="shared" si="0"/>
        <v>8531718194.5499992</v>
      </c>
      <c r="K10" s="136">
        <f t="shared" si="0"/>
        <v>8264928102.8400002</v>
      </c>
      <c r="L10" s="136">
        <f t="shared" si="0"/>
        <v>8080567665.0799999</v>
      </c>
      <c r="M10" s="136">
        <f t="shared" si="0"/>
        <v>7937575993.4200001</v>
      </c>
      <c r="N10" s="136">
        <f t="shared" si="0"/>
        <v>9764038497.5200005</v>
      </c>
      <c r="O10" s="136">
        <f t="shared" si="0"/>
        <v>13310015381.610001</v>
      </c>
      <c r="P10" s="136">
        <f t="shared" si="0"/>
        <v>13560353615.75</v>
      </c>
      <c r="Q10" s="130">
        <f>SUM(E10:P10)</f>
        <v>107724687828.25999</v>
      </c>
      <c r="T10" s="7"/>
      <c r="U10" s="7"/>
    </row>
    <row r="11" spans="2:21" x14ac:dyDescent="0.25">
      <c r="B11" s="41" t="s">
        <v>120</v>
      </c>
      <c r="C11" s="107">
        <v>118740887183</v>
      </c>
      <c r="D11" s="107">
        <v>140734029763.52002</v>
      </c>
      <c r="E11" s="107">
        <v>6626787104.1400003</v>
      </c>
      <c r="F11" s="107">
        <v>6878450583.54</v>
      </c>
      <c r="G11" s="107">
        <v>8321361949.3899994</v>
      </c>
      <c r="H11" s="107">
        <v>8065674632.6099997</v>
      </c>
      <c r="I11" s="107">
        <v>8383216107.8099995</v>
      </c>
      <c r="J11" s="107">
        <v>8531718194.5499992</v>
      </c>
      <c r="K11" s="107">
        <v>8264928102.8400002</v>
      </c>
      <c r="L11" s="107">
        <v>8080567665.0799999</v>
      </c>
      <c r="M11" s="107">
        <v>7937575993.4200001</v>
      </c>
      <c r="N11" s="107">
        <v>9764038497.5200005</v>
      </c>
      <c r="O11" s="134">
        <v>13310015381.610001</v>
      </c>
      <c r="P11" s="134">
        <v>13560353615.75</v>
      </c>
      <c r="Q11" s="95">
        <f>SUM(E11:P11)</f>
        <v>107724687828.25999</v>
      </c>
      <c r="T11" s="7"/>
      <c r="U11" s="7"/>
    </row>
    <row r="12" spans="2:21" x14ac:dyDescent="0.25">
      <c r="B12" s="41" t="s">
        <v>112</v>
      </c>
      <c r="C12" s="134">
        <v>0</v>
      </c>
      <c r="D12" s="134">
        <v>0</v>
      </c>
      <c r="E12" s="134">
        <v>0</v>
      </c>
      <c r="F12" s="134">
        <v>0</v>
      </c>
      <c r="G12" s="134">
        <v>0</v>
      </c>
      <c r="H12" s="134">
        <v>0</v>
      </c>
      <c r="I12" s="134"/>
      <c r="J12" s="134"/>
      <c r="K12" s="134"/>
      <c r="L12" s="134"/>
      <c r="M12" s="134"/>
      <c r="N12" s="134"/>
      <c r="O12" s="134"/>
      <c r="P12" s="134">
        <v>0</v>
      </c>
      <c r="Q12" s="95">
        <f t="shared" ref="Q12:Q14" si="1">SUM(E12:P12)</f>
        <v>0</v>
      </c>
      <c r="T12" s="7"/>
      <c r="U12" s="7"/>
    </row>
    <row r="13" spans="2:21" x14ac:dyDescent="0.25">
      <c r="B13" s="41" t="s">
        <v>113</v>
      </c>
      <c r="C13" s="134">
        <v>0</v>
      </c>
      <c r="D13" s="134">
        <v>0</v>
      </c>
      <c r="E13" s="134">
        <v>0</v>
      </c>
      <c r="F13" s="134">
        <v>0</v>
      </c>
      <c r="G13" s="134">
        <v>0</v>
      </c>
      <c r="H13" s="134">
        <v>0</v>
      </c>
      <c r="I13" s="134"/>
      <c r="J13" s="134"/>
      <c r="K13" s="134"/>
      <c r="L13" s="134"/>
      <c r="M13" s="134"/>
      <c r="N13" s="134"/>
      <c r="O13" s="134"/>
      <c r="P13" s="134">
        <v>0</v>
      </c>
      <c r="Q13" s="95">
        <f t="shared" si="1"/>
        <v>0</v>
      </c>
      <c r="T13" s="7"/>
      <c r="U13" s="7"/>
    </row>
    <row r="14" spans="2:21" x14ac:dyDescent="0.25">
      <c r="B14" s="41" t="s">
        <v>114</v>
      </c>
      <c r="C14" s="134">
        <v>0</v>
      </c>
      <c r="D14" s="134">
        <v>0</v>
      </c>
      <c r="E14" s="134">
        <v>0</v>
      </c>
      <c r="F14" s="134">
        <v>0</v>
      </c>
      <c r="G14" s="134">
        <v>0</v>
      </c>
      <c r="H14" s="134">
        <v>0</v>
      </c>
      <c r="I14" s="134"/>
      <c r="J14" s="134"/>
      <c r="K14" s="134"/>
      <c r="L14" s="134"/>
      <c r="M14" s="134"/>
      <c r="N14" s="134"/>
      <c r="O14" s="134"/>
      <c r="P14" s="134">
        <v>0</v>
      </c>
      <c r="Q14" s="95">
        <f t="shared" si="1"/>
        <v>0</v>
      </c>
      <c r="R14" s="17"/>
      <c r="S14" s="17"/>
      <c r="T14" s="7"/>
      <c r="U14" s="7"/>
    </row>
    <row r="15" spans="2:21" x14ac:dyDescent="0.25">
      <c r="B15" s="80" t="s">
        <v>25</v>
      </c>
      <c r="C15" s="106">
        <f t="shared" ref="C15:P15" si="2">SUM(C16:C20)</f>
        <v>1423700121</v>
      </c>
      <c r="D15" s="106">
        <f t="shared" si="2"/>
        <v>2079014888.0600002</v>
      </c>
      <c r="E15" s="136">
        <f t="shared" si="2"/>
        <v>24082580.900000002</v>
      </c>
      <c r="F15" s="136">
        <f t="shared" si="2"/>
        <v>20358147.34</v>
      </c>
      <c r="G15" s="136">
        <f t="shared" si="2"/>
        <v>21087934.440000001</v>
      </c>
      <c r="H15" s="136">
        <f t="shared" si="2"/>
        <v>23812531.939999998</v>
      </c>
      <c r="I15" s="136">
        <f t="shared" si="2"/>
        <v>26905104.769999996</v>
      </c>
      <c r="J15" s="136">
        <f t="shared" si="2"/>
        <v>63917887.650000006</v>
      </c>
      <c r="K15" s="136">
        <f t="shared" si="2"/>
        <v>66692538.320000008</v>
      </c>
      <c r="L15" s="136">
        <f t="shared" si="2"/>
        <v>42004258.49000001</v>
      </c>
      <c r="M15" s="136">
        <f t="shared" si="2"/>
        <v>53592849.07</v>
      </c>
      <c r="N15" s="136">
        <f t="shared" si="2"/>
        <v>420241026.08999997</v>
      </c>
      <c r="O15" s="136">
        <f t="shared" si="2"/>
        <v>84667815.730000004</v>
      </c>
      <c r="P15" s="136">
        <f t="shared" si="2"/>
        <v>177821281.66999999</v>
      </c>
      <c r="Q15" s="130">
        <f>SUM(E15:P15)</f>
        <v>1025183956.41</v>
      </c>
      <c r="T15" s="7"/>
      <c r="U15" s="7"/>
    </row>
    <row r="16" spans="2:21" x14ac:dyDescent="0.25">
      <c r="B16" s="41" t="s">
        <v>56</v>
      </c>
      <c r="C16" s="107">
        <v>1087517388</v>
      </c>
      <c r="D16" s="107">
        <v>1087517388</v>
      </c>
      <c r="E16" s="137">
        <v>5269510.9800000004</v>
      </c>
      <c r="F16" s="134">
        <v>1028223.2</v>
      </c>
      <c r="G16" s="134"/>
      <c r="H16" s="134">
        <v>1569364.9</v>
      </c>
      <c r="I16" s="134">
        <v>4104012.06</v>
      </c>
      <c r="J16" s="134">
        <v>40400709.140000001</v>
      </c>
      <c r="K16" s="134">
        <v>41598451.350000001</v>
      </c>
      <c r="L16" s="134">
        <v>0</v>
      </c>
      <c r="M16" s="134">
        <v>26893528.510000002</v>
      </c>
      <c r="N16" s="134"/>
      <c r="O16" s="134">
        <v>43586532.93</v>
      </c>
      <c r="P16" s="134"/>
      <c r="Q16" s="95">
        <f t="shared" ref="Q16:Q38" si="3">SUM(E16:P16)</f>
        <v>164450333.06999999</v>
      </c>
      <c r="T16" s="7"/>
      <c r="U16" s="7"/>
    </row>
    <row r="17" spans="2:21" x14ac:dyDescent="0.25">
      <c r="B17" s="41" t="s">
        <v>26</v>
      </c>
      <c r="C17" s="107">
        <v>318257685</v>
      </c>
      <c r="D17" s="107">
        <v>372259970.72000003</v>
      </c>
      <c r="E17" s="107">
        <v>18813069.920000002</v>
      </c>
      <c r="F17" s="107">
        <v>19329924.140000001</v>
      </c>
      <c r="G17" s="107">
        <v>20239043.960000001</v>
      </c>
      <c r="H17" s="107">
        <v>21229481.039999999</v>
      </c>
      <c r="I17" s="107">
        <v>22027115.209999997</v>
      </c>
      <c r="J17" s="107">
        <v>23153758.09</v>
      </c>
      <c r="K17" s="107">
        <v>25016104.470000003</v>
      </c>
      <c r="L17" s="107">
        <v>40684144.430000007</v>
      </c>
      <c r="M17" s="107">
        <v>22010956.440000001</v>
      </c>
      <c r="N17" s="107">
        <v>22195468.920000002</v>
      </c>
      <c r="O17" s="134">
        <v>39148361.530000001</v>
      </c>
      <c r="P17" s="134">
        <v>43089602.329999998</v>
      </c>
      <c r="Q17" s="95">
        <f t="shared" si="3"/>
        <v>316937030.47999996</v>
      </c>
      <c r="R17" s="17"/>
      <c r="S17" s="17"/>
      <c r="T17" s="7"/>
      <c r="U17" s="7"/>
    </row>
    <row r="18" spans="2:21" x14ac:dyDescent="0.25">
      <c r="B18" s="41" t="s">
        <v>27</v>
      </c>
      <c r="C18" s="107">
        <v>17925048</v>
      </c>
      <c r="D18" s="107">
        <v>37767011.159999996</v>
      </c>
      <c r="E18" s="137">
        <v>0</v>
      </c>
      <c r="F18" s="134">
        <v>0</v>
      </c>
      <c r="G18" s="134">
        <v>848890.48</v>
      </c>
      <c r="H18" s="134">
        <v>1013686</v>
      </c>
      <c r="I18" s="134">
        <v>773977.5</v>
      </c>
      <c r="J18" s="134">
        <v>363420.42</v>
      </c>
      <c r="K18" s="134">
        <v>77982.5</v>
      </c>
      <c r="L18" s="134">
        <v>1320114.06</v>
      </c>
      <c r="M18" s="134">
        <v>1930505.68</v>
      </c>
      <c r="N18" s="134">
        <v>3064612.54</v>
      </c>
      <c r="O18" s="134">
        <v>1932921.27</v>
      </c>
      <c r="P18" s="134">
        <v>5307620.5599999996</v>
      </c>
      <c r="Q18" s="95">
        <f t="shared" si="3"/>
        <v>16633731.009999998</v>
      </c>
      <c r="T18" s="7"/>
      <c r="U18" s="7"/>
    </row>
    <row r="19" spans="2:21" x14ac:dyDescent="0.25">
      <c r="B19" s="41" t="s">
        <v>105</v>
      </c>
      <c r="C19" s="107">
        <v>0</v>
      </c>
      <c r="D19" s="107">
        <v>500000000</v>
      </c>
      <c r="E19" s="137">
        <v>0</v>
      </c>
      <c r="F19" s="134">
        <v>0</v>
      </c>
      <c r="G19" s="134">
        <v>0</v>
      </c>
      <c r="H19" s="134">
        <v>0</v>
      </c>
      <c r="I19" s="134">
        <v>0</v>
      </c>
      <c r="J19" s="134">
        <v>0</v>
      </c>
      <c r="K19" s="134">
        <v>0</v>
      </c>
      <c r="L19" s="134">
        <v>0</v>
      </c>
      <c r="M19" s="134">
        <v>0</v>
      </c>
      <c r="N19" s="134">
        <v>375000000</v>
      </c>
      <c r="O19" s="134">
        <v>0</v>
      </c>
      <c r="P19" s="134">
        <v>125000000</v>
      </c>
      <c r="Q19" s="95">
        <f t="shared" si="3"/>
        <v>500000000</v>
      </c>
      <c r="T19" s="7"/>
      <c r="U19" s="7"/>
    </row>
    <row r="20" spans="2:21" x14ac:dyDescent="0.25">
      <c r="B20" s="41" t="s">
        <v>66</v>
      </c>
      <c r="C20" s="107">
        <v>0</v>
      </c>
      <c r="D20" s="107">
        <v>81470518.180000007</v>
      </c>
      <c r="E20" s="134">
        <v>0</v>
      </c>
      <c r="F20" s="134">
        <v>0</v>
      </c>
      <c r="G20" s="177">
        <v>0</v>
      </c>
      <c r="H20" s="177">
        <v>0</v>
      </c>
      <c r="I20" s="134">
        <v>0</v>
      </c>
      <c r="J20" s="177">
        <v>0</v>
      </c>
      <c r="K20" s="177">
        <v>0</v>
      </c>
      <c r="L20" s="107">
        <v>0</v>
      </c>
      <c r="M20" s="107">
        <v>2757858.44</v>
      </c>
      <c r="N20" s="134">
        <v>19980944.629999999</v>
      </c>
      <c r="O20" s="134">
        <v>0</v>
      </c>
      <c r="P20" s="134">
        <v>4424058.78</v>
      </c>
      <c r="Q20" s="95">
        <f t="shared" si="3"/>
        <v>27162861.850000001</v>
      </c>
      <c r="T20" s="7"/>
      <c r="U20" s="7"/>
    </row>
    <row r="21" spans="2:21" x14ac:dyDescent="0.25">
      <c r="B21" s="80" t="s">
        <v>28</v>
      </c>
      <c r="C21" s="106">
        <f>SUM(C22:C24)</f>
        <v>37925825208</v>
      </c>
      <c r="D21" s="106">
        <f>SUM(D22:D24)</f>
        <v>40517252845.990005</v>
      </c>
      <c r="E21" s="136">
        <f t="shared" ref="E21:P21" si="4">SUM(E22:E24)</f>
        <v>620520405.93000007</v>
      </c>
      <c r="F21" s="136">
        <f t="shared" si="4"/>
        <v>693641094.29999995</v>
      </c>
      <c r="G21" s="136">
        <f t="shared" si="4"/>
        <v>1095799376.1499999</v>
      </c>
      <c r="H21" s="136">
        <f t="shared" si="4"/>
        <v>1045837295.22</v>
      </c>
      <c r="I21" s="136">
        <f t="shared" si="4"/>
        <v>1385494367.5799999</v>
      </c>
      <c r="J21" s="136">
        <f t="shared" si="4"/>
        <v>1277158301.73</v>
      </c>
      <c r="K21" s="136">
        <f t="shared" si="4"/>
        <v>1077957767.5799999</v>
      </c>
      <c r="L21" s="136">
        <f t="shared" si="4"/>
        <v>1061712220.05</v>
      </c>
      <c r="M21" s="136">
        <f t="shared" si="4"/>
        <v>1517495122.9399998</v>
      </c>
      <c r="N21" s="136">
        <f t="shared" si="4"/>
        <v>1164992935.3499999</v>
      </c>
      <c r="O21" s="136">
        <f t="shared" si="4"/>
        <v>1040170912.9299999</v>
      </c>
      <c r="P21" s="136">
        <f t="shared" si="4"/>
        <v>2581058947.3399997</v>
      </c>
      <c r="Q21" s="130">
        <f>SUM(E21:P21)</f>
        <v>14561838747.1</v>
      </c>
      <c r="T21" s="7"/>
      <c r="U21" s="7"/>
    </row>
    <row r="22" spans="2:21" x14ac:dyDescent="0.25">
      <c r="B22" s="41" t="s">
        <v>29</v>
      </c>
      <c r="C22" s="107">
        <v>31281639700</v>
      </c>
      <c r="D22" s="107">
        <v>33861679758.760002</v>
      </c>
      <c r="E22" s="107">
        <v>480060980.49000001</v>
      </c>
      <c r="F22" s="107">
        <v>577361726.49000001</v>
      </c>
      <c r="G22" s="107">
        <v>959977743.1099999</v>
      </c>
      <c r="H22" s="107">
        <v>920654518.21000004</v>
      </c>
      <c r="I22" s="107">
        <v>1238513988.8199999</v>
      </c>
      <c r="J22" s="107">
        <v>1073626717.86</v>
      </c>
      <c r="K22" s="107">
        <v>933569428.78999996</v>
      </c>
      <c r="L22" s="107">
        <v>931699203.00999999</v>
      </c>
      <c r="M22" s="107">
        <v>1366460144.3499999</v>
      </c>
      <c r="N22" s="107">
        <v>1025654173.36</v>
      </c>
      <c r="O22" s="134">
        <v>899575528.00999999</v>
      </c>
      <c r="P22" s="134">
        <v>2524920024.8599997</v>
      </c>
      <c r="Q22" s="95">
        <f t="shared" si="3"/>
        <v>12932074177.360001</v>
      </c>
      <c r="T22" s="7"/>
      <c r="U22" s="7"/>
    </row>
    <row r="23" spans="2:21" x14ac:dyDescent="0.25">
      <c r="B23" s="41" t="s">
        <v>30</v>
      </c>
      <c r="C23" s="107">
        <v>6622542447</v>
      </c>
      <c r="D23" s="107">
        <v>6633930026.2299995</v>
      </c>
      <c r="E23" s="107">
        <v>140459425.44</v>
      </c>
      <c r="F23" s="107">
        <v>116279367.81</v>
      </c>
      <c r="G23" s="107">
        <v>135821633.03999999</v>
      </c>
      <c r="H23" s="107">
        <v>125182777.00999999</v>
      </c>
      <c r="I23" s="107">
        <v>146980378.76000002</v>
      </c>
      <c r="J23" s="107">
        <v>203531583.87</v>
      </c>
      <c r="K23" s="107">
        <v>144388338.78999999</v>
      </c>
      <c r="L23" s="107">
        <v>130013017.04000001</v>
      </c>
      <c r="M23" s="107">
        <v>151034978.59</v>
      </c>
      <c r="N23" s="107">
        <v>139338761.99000001</v>
      </c>
      <c r="O23" s="134">
        <v>140595384.91999999</v>
      </c>
      <c r="P23" s="134">
        <v>56138922.480000004</v>
      </c>
      <c r="Q23" s="95">
        <f>SUM(E23:P23)</f>
        <v>1629764569.74</v>
      </c>
      <c r="T23" s="7"/>
      <c r="U23" s="7"/>
    </row>
    <row r="24" spans="2:21" x14ac:dyDescent="0.25">
      <c r="B24" s="41" t="s">
        <v>31</v>
      </c>
      <c r="C24" s="107">
        <v>21643061</v>
      </c>
      <c r="D24" s="107">
        <v>21643061</v>
      </c>
      <c r="E24" s="134">
        <v>0</v>
      </c>
      <c r="F24" s="134">
        <v>0</v>
      </c>
      <c r="G24" s="134">
        <v>0</v>
      </c>
      <c r="H24" s="134">
        <v>0</v>
      </c>
      <c r="I24" s="134">
        <v>0</v>
      </c>
      <c r="J24" s="134">
        <v>0</v>
      </c>
      <c r="K24" s="134">
        <v>0</v>
      </c>
      <c r="L24" s="134">
        <v>0</v>
      </c>
      <c r="M24" s="134">
        <v>0</v>
      </c>
      <c r="N24" s="134">
        <v>0</v>
      </c>
      <c r="O24" s="134">
        <v>0</v>
      </c>
      <c r="P24" s="134">
        <v>0</v>
      </c>
      <c r="Q24" s="95">
        <f>SUM(E24:P24)</f>
        <v>0</v>
      </c>
      <c r="T24" s="7"/>
      <c r="U24" s="7"/>
    </row>
    <row r="25" spans="2:21" x14ac:dyDescent="0.25">
      <c r="B25" s="80" t="s">
        <v>67</v>
      </c>
      <c r="C25" s="136">
        <f>SUM(C26)</f>
        <v>0</v>
      </c>
      <c r="D25" s="136">
        <f>SUM(D26)</f>
        <v>3004988025.25</v>
      </c>
      <c r="E25" s="136">
        <f>SUM(E26)</f>
        <v>0</v>
      </c>
      <c r="F25" s="136">
        <f t="shared" ref="F25:P25" si="5">SUM(F26)</f>
        <v>0</v>
      </c>
      <c r="G25" s="136">
        <f t="shared" si="5"/>
        <v>14287526.350000001</v>
      </c>
      <c r="H25" s="136">
        <f t="shared" si="5"/>
        <v>76543478.430000007</v>
      </c>
      <c r="I25" s="136">
        <f t="shared" si="5"/>
        <v>41083340.68</v>
      </c>
      <c r="J25" s="136">
        <f t="shared" si="5"/>
        <v>17463050.850000001</v>
      </c>
      <c r="K25" s="136">
        <f t="shared" si="5"/>
        <v>51604766.920000002</v>
      </c>
      <c r="L25" s="136">
        <f t="shared" si="5"/>
        <v>55668024.960000001</v>
      </c>
      <c r="M25" s="136">
        <f t="shared" si="5"/>
        <v>55224866.380000003</v>
      </c>
      <c r="N25" s="136">
        <f t="shared" si="5"/>
        <v>25480727.59</v>
      </c>
      <c r="O25" s="136">
        <f t="shared" si="5"/>
        <v>91287399</v>
      </c>
      <c r="P25" s="136">
        <f t="shared" si="5"/>
        <v>158640853.93000001</v>
      </c>
      <c r="Q25" s="130">
        <f>SUM(E25:P25)</f>
        <v>587284035.09000003</v>
      </c>
      <c r="T25" s="7"/>
      <c r="U25" s="7"/>
    </row>
    <row r="26" spans="2:21" x14ac:dyDescent="0.25">
      <c r="B26" s="41" t="s">
        <v>69</v>
      </c>
      <c r="C26" s="134">
        <v>0</v>
      </c>
      <c r="D26" s="134">
        <v>3004988025.25</v>
      </c>
      <c r="E26" s="134">
        <v>0</v>
      </c>
      <c r="F26" s="134">
        <v>0</v>
      </c>
      <c r="G26" s="107">
        <v>14287526.350000001</v>
      </c>
      <c r="H26" s="107">
        <v>76543478.430000007</v>
      </c>
      <c r="I26" s="107">
        <v>41083340.68</v>
      </c>
      <c r="J26" s="107">
        <v>17463050.850000001</v>
      </c>
      <c r="K26" s="107">
        <v>51604766.920000002</v>
      </c>
      <c r="L26" s="107">
        <v>55668024.960000001</v>
      </c>
      <c r="M26" s="107">
        <v>55224866.380000003</v>
      </c>
      <c r="N26" s="107">
        <v>25480727.59</v>
      </c>
      <c r="O26" s="134">
        <v>91287399</v>
      </c>
      <c r="P26" s="134">
        <v>158640853.93000001</v>
      </c>
      <c r="Q26" s="95">
        <f>SUM(E26:P26)</f>
        <v>587284035.09000003</v>
      </c>
      <c r="T26" s="7"/>
      <c r="U26" s="7"/>
    </row>
    <row r="27" spans="2:21" x14ac:dyDescent="0.25">
      <c r="B27" s="80" t="s">
        <v>34</v>
      </c>
      <c r="C27" s="106">
        <f>SUM(C28:C33)</f>
        <v>2004783153</v>
      </c>
      <c r="D27" s="106">
        <f>SUM(D28:D33)</f>
        <v>2660807210.8499994</v>
      </c>
      <c r="E27" s="136">
        <f>SUM(E28:E33)</f>
        <v>0</v>
      </c>
      <c r="F27" s="136">
        <f t="shared" ref="F27:P27" si="6">SUM(F28:F33)</f>
        <v>0</v>
      </c>
      <c r="G27" s="136">
        <f t="shared" si="6"/>
        <v>7134043.29</v>
      </c>
      <c r="H27" s="136">
        <f t="shared" si="6"/>
        <v>5561106.459999999</v>
      </c>
      <c r="I27" s="136">
        <f t="shared" si="6"/>
        <v>11406119.390000001</v>
      </c>
      <c r="J27" s="136">
        <f t="shared" si="6"/>
        <v>11596759.939999999</v>
      </c>
      <c r="K27" s="136">
        <f t="shared" si="6"/>
        <v>353767.88</v>
      </c>
      <c r="L27" s="136">
        <f t="shared" si="6"/>
        <v>6276115.8700000001</v>
      </c>
      <c r="M27" s="136">
        <f t="shared" si="6"/>
        <v>117385412.24000001</v>
      </c>
      <c r="N27" s="136">
        <f t="shared" si="6"/>
        <v>616364.99</v>
      </c>
      <c r="O27" s="136">
        <f t="shared" si="6"/>
        <v>0</v>
      </c>
      <c r="P27" s="136">
        <f t="shared" si="6"/>
        <v>107766293.56</v>
      </c>
      <c r="Q27" s="130">
        <f>SUM(E27:P27)</f>
        <v>268095983.62</v>
      </c>
      <c r="T27" s="7"/>
      <c r="U27" s="7"/>
    </row>
    <row r="28" spans="2:21" x14ac:dyDescent="0.25">
      <c r="B28" s="41" t="s">
        <v>37</v>
      </c>
      <c r="C28" s="131">
        <v>1406665000</v>
      </c>
      <c r="D28" s="177">
        <v>0</v>
      </c>
      <c r="E28" s="137">
        <v>0</v>
      </c>
      <c r="F28" s="134">
        <v>0</v>
      </c>
      <c r="G28" s="134"/>
      <c r="H28" s="134"/>
      <c r="I28" s="134">
        <v>0</v>
      </c>
      <c r="J28" s="134">
        <v>0</v>
      </c>
      <c r="K28" s="134">
        <v>0</v>
      </c>
      <c r="L28" s="134">
        <v>0</v>
      </c>
      <c r="M28" s="134">
        <v>0</v>
      </c>
      <c r="N28" s="134">
        <v>0</v>
      </c>
      <c r="O28" s="134">
        <v>0</v>
      </c>
      <c r="P28" s="134">
        <v>0</v>
      </c>
      <c r="Q28" s="95">
        <f t="shared" si="3"/>
        <v>0</v>
      </c>
      <c r="T28" s="7"/>
      <c r="U28" s="7"/>
    </row>
    <row r="29" spans="2:21" x14ac:dyDescent="0.25">
      <c r="B29" s="41" t="s">
        <v>81</v>
      </c>
      <c r="C29" s="134">
        <v>0</v>
      </c>
      <c r="D29" s="134">
        <v>141585628.53</v>
      </c>
      <c r="E29" s="134"/>
      <c r="F29" s="134">
        <v>0</v>
      </c>
      <c r="G29" s="107">
        <v>0</v>
      </c>
      <c r="H29" s="107">
        <v>4826889.0199999996</v>
      </c>
      <c r="I29" s="107">
        <v>11406119.390000001</v>
      </c>
      <c r="J29" s="107">
        <v>9871030.8599999994</v>
      </c>
      <c r="K29" s="107">
        <v>0</v>
      </c>
      <c r="L29" s="107">
        <v>5661262.1299999999</v>
      </c>
      <c r="M29" s="107">
        <v>1102488.99</v>
      </c>
      <c r="N29" s="177">
        <v>0</v>
      </c>
      <c r="O29" s="134">
        <v>0</v>
      </c>
      <c r="P29" s="134">
        <v>0</v>
      </c>
      <c r="Q29" s="95">
        <f>SUM(E29:P29)</f>
        <v>32867790.389999997</v>
      </c>
      <c r="T29" s="7"/>
      <c r="U29" s="7"/>
    </row>
    <row r="30" spans="2:21" x14ac:dyDescent="0.25">
      <c r="B30" s="41" t="s">
        <v>78</v>
      </c>
      <c r="C30" s="131">
        <v>24853929</v>
      </c>
      <c r="D30" s="131">
        <v>1226705715.6199999</v>
      </c>
      <c r="E30" s="137">
        <v>0</v>
      </c>
      <c r="F30" s="134">
        <v>0</v>
      </c>
      <c r="G30" s="107">
        <v>7134043.29</v>
      </c>
      <c r="H30" s="107">
        <v>734217.44</v>
      </c>
      <c r="I30" s="107">
        <v>0</v>
      </c>
      <c r="J30" s="107">
        <v>1725729.08</v>
      </c>
      <c r="K30" s="107">
        <v>353767.88</v>
      </c>
      <c r="L30" s="134">
        <v>614853.74</v>
      </c>
      <c r="M30" s="107">
        <v>4421648.99</v>
      </c>
      <c r="N30" s="107">
        <v>616364.99</v>
      </c>
      <c r="O30" s="134">
        <v>0</v>
      </c>
      <c r="P30" s="134">
        <v>310962.87</v>
      </c>
      <c r="Q30" s="95">
        <f t="shared" si="3"/>
        <v>15911588.280000001</v>
      </c>
      <c r="T30" s="7"/>
      <c r="U30" s="7"/>
    </row>
    <row r="31" spans="2:21" x14ac:dyDescent="0.25">
      <c r="B31" s="41" t="s">
        <v>84</v>
      </c>
      <c r="C31" s="131">
        <v>573264224</v>
      </c>
      <c r="D31" s="131">
        <v>652733872</v>
      </c>
      <c r="E31" s="137">
        <v>0</v>
      </c>
      <c r="F31" s="134">
        <v>0</v>
      </c>
      <c r="G31" s="134">
        <v>0</v>
      </c>
      <c r="H31" s="134">
        <v>0</v>
      </c>
      <c r="I31" s="134">
        <v>0</v>
      </c>
      <c r="J31" s="134">
        <v>0</v>
      </c>
      <c r="K31" s="134">
        <v>0</v>
      </c>
      <c r="L31" s="134">
        <v>0</v>
      </c>
      <c r="M31" s="134">
        <v>0</v>
      </c>
      <c r="N31" s="134">
        <v>0</v>
      </c>
      <c r="O31" s="134">
        <v>0</v>
      </c>
      <c r="P31" s="134">
        <v>0</v>
      </c>
      <c r="Q31" s="95">
        <f t="shared" si="3"/>
        <v>0</v>
      </c>
      <c r="T31" s="7"/>
      <c r="U31" s="7"/>
    </row>
    <row r="32" spans="2:21" x14ac:dyDescent="0.25">
      <c r="B32" s="41" t="s">
        <v>121</v>
      </c>
      <c r="C32" s="131"/>
      <c r="D32" s="131">
        <v>303542631</v>
      </c>
      <c r="E32" s="137">
        <v>0</v>
      </c>
      <c r="F32" s="134">
        <v>0</v>
      </c>
      <c r="G32" s="134">
        <v>0</v>
      </c>
      <c r="H32" s="134">
        <v>0</v>
      </c>
      <c r="I32" s="134">
        <v>0</v>
      </c>
      <c r="J32" s="134">
        <v>0</v>
      </c>
      <c r="K32" s="134">
        <v>0</v>
      </c>
      <c r="L32" s="134">
        <v>0</v>
      </c>
      <c r="M32" s="134">
        <v>0</v>
      </c>
      <c r="N32" s="134">
        <v>0</v>
      </c>
      <c r="O32" s="134">
        <v>0</v>
      </c>
      <c r="P32" s="134">
        <v>0</v>
      </c>
      <c r="Q32" s="95">
        <f t="shared" si="3"/>
        <v>0</v>
      </c>
      <c r="T32" s="7"/>
      <c r="U32" s="7"/>
    </row>
    <row r="33" spans="2:21" x14ac:dyDescent="0.25">
      <c r="B33" s="41" t="s">
        <v>122</v>
      </c>
      <c r="C33" s="131"/>
      <c r="D33" s="131">
        <v>336239363.69999999</v>
      </c>
      <c r="E33" s="137">
        <v>0</v>
      </c>
      <c r="F33" s="134">
        <v>0</v>
      </c>
      <c r="G33" s="134">
        <v>0</v>
      </c>
      <c r="H33" s="134">
        <v>0</v>
      </c>
      <c r="I33" s="134"/>
      <c r="J33" s="134"/>
      <c r="K33" s="134">
        <v>0</v>
      </c>
      <c r="L33" s="134">
        <v>0</v>
      </c>
      <c r="M33" s="134">
        <v>111861274.26000001</v>
      </c>
      <c r="N33" s="134">
        <v>0</v>
      </c>
      <c r="O33" s="134">
        <v>0</v>
      </c>
      <c r="P33" s="134">
        <v>107455330.69</v>
      </c>
      <c r="Q33" s="95"/>
      <c r="T33" s="7"/>
      <c r="U33" s="7"/>
    </row>
    <row r="34" spans="2:21" x14ac:dyDescent="0.25">
      <c r="B34" s="80" t="s">
        <v>39</v>
      </c>
      <c r="C34" s="106">
        <f>SUM(C35:C39)</f>
        <v>217562012</v>
      </c>
      <c r="D34" s="106">
        <f>SUM(D35:D39)</f>
        <v>218895213.44</v>
      </c>
      <c r="E34" s="106">
        <f>SUM(E35:E39)</f>
        <v>0</v>
      </c>
      <c r="F34" s="106">
        <f t="shared" ref="F34:O34" si="7">SUM(F35:F39)</f>
        <v>0</v>
      </c>
      <c r="G34" s="106">
        <f t="shared" si="7"/>
        <v>0</v>
      </c>
      <c r="H34" s="106">
        <f t="shared" si="7"/>
        <v>0</v>
      </c>
      <c r="I34" s="106">
        <f t="shared" si="7"/>
        <v>0</v>
      </c>
      <c r="J34" s="106">
        <f t="shared" si="7"/>
        <v>0</v>
      </c>
      <c r="K34" s="106">
        <f t="shared" si="7"/>
        <v>62606.06</v>
      </c>
      <c r="L34" s="106">
        <f t="shared" si="7"/>
        <v>61631.86</v>
      </c>
      <c r="M34" s="106">
        <f t="shared" si="7"/>
        <v>0</v>
      </c>
      <c r="N34" s="106">
        <f t="shared" si="7"/>
        <v>0</v>
      </c>
      <c r="O34" s="106">
        <f t="shared" si="7"/>
        <v>0</v>
      </c>
      <c r="P34" s="106">
        <f>SUM(P35:P39)</f>
        <v>1077952.44</v>
      </c>
      <c r="Q34" s="130">
        <f t="shared" si="3"/>
        <v>1202190.3599999999</v>
      </c>
      <c r="T34" s="7"/>
      <c r="U34" s="7"/>
    </row>
    <row r="35" spans="2:21" x14ac:dyDescent="0.25">
      <c r="B35" s="41" t="s">
        <v>40</v>
      </c>
      <c r="C35" s="131">
        <v>49252262</v>
      </c>
      <c r="D35" s="131">
        <v>20187103.98</v>
      </c>
      <c r="E35" s="137">
        <v>0</v>
      </c>
      <c r="F35" s="134">
        <v>0</v>
      </c>
      <c r="G35" s="134">
        <v>0</v>
      </c>
      <c r="H35" s="134">
        <v>0</v>
      </c>
      <c r="I35" s="134">
        <v>0</v>
      </c>
      <c r="J35" s="134">
        <v>0</v>
      </c>
      <c r="K35" s="134">
        <v>0</v>
      </c>
      <c r="L35" s="134">
        <v>0</v>
      </c>
      <c r="M35" s="134">
        <v>0</v>
      </c>
      <c r="N35" s="134">
        <v>0</v>
      </c>
      <c r="O35" s="134">
        <v>0</v>
      </c>
      <c r="P35" s="134">
        <v>0</v>
      </c>
      <c r="Q35" s="95">
        <f t="shared" si="3"/>
        <v>0</v>
      </c>
      <c r="T35" s="7"/>
      <c r="U35" s="7"/>
    </row>
    <row r="36" spans="2:21" x14ac:dyDescent="0.25">
      <c r="B36" s="41" t="s">
        <v>103</v>
      </c>
      <c r="C36" s="131"/>
      <c r="D36" s="131">
        <v>29065158.02</v>
      </c>
      <c r="E36" s="137">
        <v>0</v>
      </c>
      <c r="F36" s="134">
        <v>0</v>
      </c>
      <c r="G36" s="134">
        <v>0</v>
      </c>
      <c r="H36" s="134">
        <v>0</v>
      </c>
      <c r="I36" s="134">
        <v>0</v>
      </c>
      <c r="J36" s="134">
        <v>0</v>
      </c>
      <c r="K36" s="134">
        <v>0</v>
      </c>
      <c r="L36" s="134">
        <v>0</v>
      </c>
      <c r="M36" s="134">
        <v>0</v>
      </c>
      <c r="N36" s="134">
        <v>0</v>
      </c>
      <c r="O36" s="134">
        <v>0</v>
      </c>
      <c r="P36" s="134">
        <v>0</v>
      </c>
      <c r="Q36" s="95"/>
      <c r="T36" s="7"/>
      <c r="U36" s="7"/>
    </row>
    <row r="37" spans="2:21" x14ac:dyDescent="0.25">
      <c r="B37" s="41" t="s">
        <v>123</v>
      </c>
      <c r="C37" s="131"/>
      <c r="D37" s="131">
        <v>0</v>
      </c>
      <c r="E37" s="137">
        <v>0</v>
      </c>
      <c r="F37" s="134">
        <v>0</v>
      </c>
      <c r="G37" s="134">
        <v>0</v>
      </c>
      <c r="H37" s="134">
        <v>0</v>
      </c>
      <c r="I37" s="134">
        <v>0</v>
      </c>
      <c r="J37" s="134">
        <v>0</v>
      </c>
      <c r="K37" s="134">
        <v>0</v>
      </c>
      <c r="L37" s="134">
        <v>0</v>
      </c>
      <c r="M37" s="134">
        <v>0</v>
      </c>
      <c r="N37" s="134">
        <v>0</v>
      </c>
      <c r="O37" s="134">
        <v>0</v>
      </c>
      <c r="P37" s="134">
        <v>0</v>
      </c>
      <c r="Q37" s="95"/>
      <c r="T37" s="7"/>
      <c r="U37" s="7"/>
    </row>
    <row r="38" spans="2:21" x14ac:dyDescent="0.25">
      <c r="B38" s="41" t="s">
        <v>115</v>
      </c>
      <c r="C38" s="134">
        <v>168309750</v>
      </c>
      <c r="D38" s="134">
        <v>168309750</v>
      </c>
      <c r="E38" s="134">
        <v>0</v>
      </c>
      <c r="F38" s="134">
        <v>0</v>
      </c>
      <c r="G38" s="134">
        <v>0</v>
      </c>
      <c r="H38" s="134">
        <v>0</v>
      </c>
      <c r="I38" s="134">
        <v>0</v>
      </c>
      <c r="J38" s="134">
        <v>0</v>
      </c>
      <c r="K38" s="134">
        <v>0</v>
      </c>
      <c r="L38" s="134">
        <v>0</v>
      </c>
      <c r="M38" s="134">
        <v>0</v>
      </c>
      <c r="N38" s="134">
        <v>0</v>
      </c>
      <c r="O38" s="134">
        <v>0</v>
      </c>
      <c r="P38" s="134">
        <v>0</v>
      </c>
      <c r="Q38" s="95">
        <f t="shared" si="3"/>
        <v>0</v>
      </c>
      <c r="T38" s="7"/>
      <c r="U38" s="7"/>
    </row>
    <row r="39" spans="2:21" x14ac:dyDescent="0.25">
      <c r="B39" s="41" t="s">
        <v>124</v>
      </c>
      <c r="C39" s="134"/>
      <c r="D39" s="134">
        <v>1333201.44</v>
      </c>
      <c r="E39" s="134">
        <v>0</v>
      </c>
      <c r="F39" s="134">
        <v>0</v>
      </c>
      <c r="G39" s="134">
        <v>0</v>
      </c>
      <c r="H39" s="134">
        <v>0</v>
      </c>
      <c r="I39" s="134">
        <v>0</v>
      </c>
      <c r="J39" s="134">
        <v>0</v>
      </c>
      <c r="K39" s="107">
        <v>62606.06</v>
      </c>
      <c r="L39" s="107">
        <v>61631.86</v>
      </c>
      <c r="M39" s="134">
        <v>0</v>
      </c>
      <c r="N39" s="134">
        <v>0</v>
      </c>
      <c r="O39" s="134">
        <v>0</v>
      </c>
      <c r="P39" s="134">
        <v>1077952.44</v>
      </c>
      <c r="Q39" s="95"/>
      <c r="T39" s="7"/>
      <c r="U39" s="7"/>
    </row>
    <row r="40" spans="2:21" x14ac:dyDescent="0.25">
      <c r="B40" s="96" t="s">
        <v>42</v>
      </c>
      <c r="C40" s="109">
        <f>C10+C15++C27+C21+C34</f>
        <v>160312757677</v>
      </c>
      <c r="D40" s="109">
        <f>D10+D15++D27+D21+D34+D25</f>
        <v>189214987947.11005</v>
      </c>
      <c r="E40" s="88">
        <f t="shared" ref="E40:P40" si="8">E10+E15+E25+E27+E21</f>
        <v>7271390090.9700003</v>
      </c>
      <c r="F40" s="88">
        <f t="shared" si="8"/>
        <v>7592449825.1800003</v>
      </c>
      <c r="G40" s="88">
        <f t="shared" si="8"/>
        <v>9459670829.6199989</v>
      </c>
      <c r="H40" s="88">
        <f t="shared" si="8"/>
        <v>9217429044.6599998</v>
      </c>
      <c r="I40" s="88">
        <f t="shared" si="8"/>
        <v>9848105040.2299995</v>
      </c>
      <c r="J40" s="88">
        <f t="shared" si="8"/>
        <v>9901854194.7199993</v>
      </c>
      <c r="K40" s="88">
        <f t="shared" si="8"/>
        <v>9461536943.5400009</v>
      </c>
      <c r="L40" s="88">
        <f t="shared" si="8"/>
        <v>9246228284.4499989</v>
      </c>
      <c r="M40" s="88">
        <f t="shared" si="8"/>
        <v>9681274244.0499992</v>
      </c>
      <c r="N40" s="88">
        <f t="shared" si="8"/>
        <v>11375369551.540001</v>
      </c>
      <c r="O40" s="88">
        <f t="shared" si="8"/>
        <v>14526141509.27</v>
      </c>
      <c r="P40" s="88">
        <f t="shared" si="8"/>
        <v>16585640992.25</v>
      </c>
      <c r="Q40" s="88">
        <f>Q10+Q15+Q25+Q27+Q21+Q34</f>
        <v>124168292740.84</v>
      </c>
      <c r="T40" s="7"/>
      <c r="U40" s="7"/>
    </row>
    <row r="41" spans="2:21" x14ac:dyDescent="0.25">
      <c r="B41" s="84"/>
      <c r="C41" s="110"/>
      <c r="D41" s="110"/>
      <c r="E41" s="77"/>
      <c r="F41" s="77"/>
      <c r="G41" s="77"/>
      <c r="H41" s="77"/>
      <c r="I41" s="77"/>
      <c r="J41" s="77"/>
      <c r="K41" s="77"/>
      <c r="L41" s="77"/>
      <c r="M41" s="77"/>
      <c r="N41" s="77"/>
      <c r="O41" s="77"/>
      <c r="P41" s="77"/>
      <c r="Q41" s="77"/>
    </row>
    <row r="42" spans="2:21" ht="15" customHeight="1" x14ac:dyDescent="0.25">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x14ac:dyDescent="0.25">
      <c r="B43" s="80" t="s">
        <v>23</v>
      </c>
      <c r="C43" s="113">
        <f>C44</f>
        <v>0</v>
      </c>
      <c r="D43" s="113">
        <f>D44</f>
        <v>0</v>
      </c>
      <c r="E43" s="81">
        <f>E44</f>
        <v>0</v>
      </c>
      <c r="F43" s="81">
        <f t="shared" ref="F43:P43" si="9">F44</f>
        <v>0</v>
      </c>
      <c r="G43" s="81">
        <f t="shared" si="9"/>
        <v>0</v>
      </c>
      <c r="H43" s="81">
        <f t="shared" si="9"/>
        <v>0</v>
      </c>
      <c r="I43" s="81">
        <f t="shared" si="9"/>
        <v>0</v>
      </c>
      <c r="J43" s="81">
        <f t="shared" si="9"/>
        <v>0</v>
      </c>
      <c r="K43" s="81">
        <f t="shared" si="9"/>
        <v>0</v>
      </c>
      <c r="L43" s="81">
        <f t="shared" si="9"/>
        <v>0</v>
      </c>
      <c r="M43" s="81">
        <f t="shared" si="9"/>
        <v>0</v>
      </c>
      <c r="N43" s="81">
        <f t="shared" si="9"/>
        <v>0</v>
      </c>
      <c r="O43" s="81">
        <f t="shared" si="9"/>
        <v>0</v>
      </c>
      <c r="P43" s="81">
        <f t="shared" si="9"/>
        <v>0</v>
      </c>
      <c r="Q43" s="81">
        <f>SUM(E43:P43)</f>
        <v>0</v>
      </c>
    </row>
    <row r="44" spans="2:21" x14ac:dyDescent="0.25">
      <c r="B44" s="41" t="s">
        <v>24</v>
      </c>
      <c r="C44" s="114">
        <v>0</v>
      </c>
      <c r="D44" s="114"/>
      <c r="E44" s="95">
        <v>0</v>
      </c>
      <c r="F44" s="95">
        <v>0</v>
      </c>
      <c r="G44" s="95">
        <v>0</v>
      </c>
      <c r="H44" s="95">
        <v>0</v>
      </c>
      <c r="I44" s="95">
        <v>0</v>
      </c>
      <c r="J44" s="95">
        <v>0</v>
      </c>
      <c r="K44" s="95">
        <v>0</v>
      </c>
      <c r="L44" s="95">
        <v>0</v>
      </c>
      <c r="M44" s="95">
        <v>0</v>
      </c>
      <c r="N44" s="95">
        <v>0</v>
      </c>
      <c r="O44" s="95">
        <v>0</v>
      </c>
      <c r="P44" s="95">
        <v>0</v>
      </c>
      <c r="Q44" s="95">
        <f>SUM(E44:P44)</f>
        <v>0</v>
      </c>
    </row>
    <row r="45" spans="2:21" x14ac:dyDescent="0.25">
      <c r="B45" s="80" t="s">
        <v>25</v>
      </c>
      <c r="C45" s="113">
        <f>SUM(C46:C49)</f>
        <v>1848308604</v>
      </c>
      <c r="D45" s="113">
        <f>SUM(D46:D49)</f>
        <v>1348308604</v>
      </c>
      <c r="E45" s="81">
        <f>SUM(E46:E49)</f>
        <v>0</v>
      </c>
      <c r="F45" s="81">
        <f t="shared" ref="F45:H45" si="10">SUM(F46:F49)</f>
        <v>0</v>
      </c>
      <c r="G45" s="81">
        <f t="shared" si="10"/>
        <v>0</v>
      </c>
      <c r="H45" s="81">
        <f t="shared" si="10"/>
        <v>0</v>
      </c>
      <c r="I45" s="81">
        <f>SUM(I46:I49)</f>
        <v>0</v>
      </c>
      <c r="J45" s="81">
        <f>SUM(J46:J48)</f>
        <v>0</v>
      </c>
      <c r="K45" s="81">
        <f>SUM(K46:K48)</f>
        <v>0</v>
      </c>
      <c r="L45" s="81">
        <f t="shared" ref="L45:P45" si="11">SUM(L46:L48)</f>
        <v>0</v>
      </c>
      <c r="M45" s="81">
        <f t="shared" si="11"/>
        <v>0</v>
      </c>
      <c r="N45" s="81">
        <f t="shared" si="11"/>
        <v>0</v>
      </c>
      <c r="O45" s="81">
        <f t="shared" si="11"/>
        <v>0</v>
      </c>
      <c r="P45" s="81">
        <f t="shared" si="11"/>
        <v>0</v>
      </c>
      <c r="Q45" s="81">
        <f>SUM(E45:P45)</f>
        <v>0</v>
      </c>
    </row>
    <row r="46" spans="2:21" x14ac:dyDescent="0.25">
      <c r="B46" s="41" t="s">
        <v>56</v>
      </c>
      <c r="C46" s="132">
        <v>20000000</v>
      </c>
      <c r="D46" s="132">
        <v>20000000</v>
      </c>
      <c r="E46" s="95">
        <v>0</v>
      </c>
      <c r="F46" s="95">
        <v>0</v>
      </c>
      <c r="G46" s="95">
        <v>0</v>
      </c>
      <c r="H46" s="95">
        <v>0</v>
      </c>
      <c r="I46" s="95">
        <v>0</v>
      </c>
      <c r="J46" s="95">
        <v>0</v>
      </c>
      <c r="K46" s="95">
        <v>0</v>
      </c>
      <c r="L46" s="95">
        <v>0</v>
      </c>
      <c r="M46" s="95">
        <v>0</v>
      </c>
      <c r="N46" s="95">
        <v>0</v>
      </c>
      <c r="O46" s="95">
        <v>0</v>
      </c>
      <c r="P46" s="95">
        <v>0</v>
      </c>
      <c r="Q46" s="95">
        <f>SUM(E46:P46)</f>
        <v>0</v>
      </c>
    </row>
    <row r="47" spans="2:21" x14ac:dyDescent="0.25">
      <c r="B47" s="41" t="s">
        <v>26</v>
      </c>
      <c r="C47" s="114">
        <v>0</v>
      </c>
      <c r="D47" s="178">
        <v>0</v>
      </c>
      <c r="E47" s="95">
        <v>0</v>
      </c>
      <c r="F47" s="95">
        <v>0</v>
      </c>
      <c r="G47" s="95">
        <v>0</v>
      </c>
      <c r="H47" s="95">
        <v>0</v>
      </c>
      <c r="I47" s="95">
        <v>0</v>
      </c>
      <c r="J47" s="95">
        <v>0</v>
      </c>
      <c r="K47" s="95">
        <v>0</v>
      </c>
      <c r="L47" s="95">
        <v>0</v>
      </c>
      <c r="M47" s="95">
        <v>0</v>
      </c>
      <c r="N47" s="95">
        <v>0</v>
      </c>
      <c r="O47" s="95">
        <v>0</v>
      </c>
      <c r="P47" s="95">
        <v>0</v>
      </c>
      <c r="Q47" s="95">
        <f t="shared" ref="Q47:Q52" si="12">SUM(E47:P47)</f>
        <v>0</v>
      </c>
    </row>
    <row r="48" spans="2:21" x14ac:dyDescent="0.25">
      <c r="B48" s="41" t="s">
        <v>44</v>
      </c>
      <c r="C48" s="132">
        <v>1328308604</v>
      </c>
      <c r="D48" s="132">
        <v>1328308604</v>
      </c>
      <c r="E48" s="95">
        <v>0</v>
      </c>
      <c r="F48" s="95">
        <v>0</v>
      </c>
      <c r="G48" s="95">
        <v>0</v>
      </c>
      <c r="H48" s="95">
        <v>0</v>
      </c>
      <c r="I48" s="95">
        <v>0</v>
      </c>
      <c r="J48" s="95">
        <v>0</v>
      </c>
      <c r="K48" s="95">
        <v>0</v>
      </c>
      <c r="L48" s="95">
        <v>0</v>
      </c>
      <c r="M48" s="95">
        <v>0</v>
      </c>
      <c r="N48" s="95">
        <v>0</v>
      </c>
      <c r="O48" s="95">
        <v>0</v>
      </c>
      <c r="P48" s="95">
        <v>0</v>
      </c>
      <c r="Q48" s="95">
        <f t="shared" si="12"/>
        <v>0</v>
      </c>
    </row>
    <row r="49" spans="2:19" x14ac:dyDescent="0.25">
      <c r="B49" s="41" t="s">
        <v>105</v>
      </c>
      <c r="C49" s="132">
        <v>500000000</v>
      </c>
      <c r="D49" s="179">
        <v>0</v>
      </c>
      <c r="E49" s="95">
        <v>0</v>
      </c>
      <c r="F49" s="95">
        <v>0</v>
      </c>
      <c r="G49" s="95">
        <v>0</v>
      </c>
      <c r="H49" s="95">
        <v>0</v>
      </c>
      <c r="I49" s="95">
        <v>0</v>
      </c>
      <c r="J49" s="95">
        <v>0</v>
      </c>
      <c r="K49" s="95">
        <v>0</v>
      </c>
      <c r="L49" s="95">
        <v>0</v>
      </c>
      <c r="M49" s="95">
        <v>0</v>
      </c>
      <c r="N49" s="95">
        <v>0</v>
      </c>
      <c r="O49" s="95">
        <v>0</v>
      </c>
      <c r="P49" s="95">
        <v>0</v>
      </c>
      <c r="Q49" s="95">
        <f t="shared" si="12"/>
        <v>0</v>
      </c>
    </row>
    <row r="50" spans="2:19" x14ac:dyDescent="0.25">
      <c r="B50" s="80" t="s">
        <v>28</v>
      </c>
      <c r="C50" s="113">
        <f>C51</f>
        <v>60000000</v>
      </c>
      <c r="D50" s="113">
        <f>D51</f>
        <v>60000000</v>
      </c>
      <c r="E50" s="81">
        <f t="shared" ref="E50:J50" si="13">E51</f>
        <v>0</v>
      </c>
      <c r="F50" s="81">
        <f t="shared" si="13"/>
        <v>0</v>
      </c>
      <c r="G50" s="81">
        <f t="shared" si="13"/>
        <v>0</v>
      </c>
      <c r="H50" s="81">
        <f t="shared" si="13"/>
        <v>0</v>
      </c>
      <c r="I50" s="81">
        <f t="shared" si="13"/>
        <v>0</v>
      </c>
      <c r="J50" s="81">
        <f t="shared" si="13"/>
        <v>0</v>
      </c>
      <c r="K50" s="81">
        <f>K51</f>
        <v>0</v>
      </c>
      <c r="L50" s="81">
        <f t="shared" ref="L50:P50" si="14">L51</f>
        <v>0</v>
      </c>
      <c r="M50" s="81">
        <f t="shared" si="14"/>
        <v>0</v>
      </c>
      <c r="N50" s="81">
        <f t="shared" si="14"/>
        <v>0</v>
      </c>
      <c r="O50" s="81">
        <f t="shared" si="14"/>
        <v>0</v>
      </c>
      <c r="P50" s="81">
        <f t="shared" si="14"/>
        <v>0</v>
      </c>
      <c r="Q50" s="81">
        <f t="shared" si="12"/>
        <v>0</v>
      </c>
    </row>
    <row r="51" spans="2:19" x14ac:dyDescent="0.25">
      <c r="B51" s="41" t="s">
        <v>29</v>
      </c>
      <c r="C51" s="114">
        <v>60000000</v>
      </c>
      <c r="D51" s="114">
        <v>60000000</v>
      </c>
      <c r="E51" s="95">
        <v>0</v>
      </c>
      <c r="F51" s="95">
        <v>0</v>
      </c>
      <c r="G51" s="95">
        <v>0</v>
      </c>
      <c r="H51" s="95">
        <v>0</v>
      </c>
      <c r="I51" s="95">
        <v>0</v>
      </c>
      <c r="J51" s="95">
        <v>0</v>
      </c>
      <c r="K51" s="95">
        <v>0</v>
      </c>
      <c r="L51" s="95">
        <v>0</v>
      </c>
      <c r="M51" s="95">
        <v>0</v>
      </c>
      <c r="N51" s="95">
        <v>0</v>
      </c>
      <c r="O51" s="95">
        <v>0</v>
      </c>
      <c r="P51" s="95">
        <v>0</v>
      </c>
      <c r="Q51" s="95">
        <f t="shared" si="12"/>
        <v>0</v>
      </c>
    </row>
    <row r="52" spans="2:19" s="10" customFormat="1" x14ac:dyDescent="0.25">
      <c r="B52" s="96" t="s">
        <v>45</v>
      </c>
      <c r="C52" s="109">
        <f>C43+C45+C50</f>
        <v>1908308604</v>
      </c>
      <c r="D52" s="109">
        <f>D43+D45+D50</f>
        <v>1408308604</v>
      </c>
      <c r="E52" s="88">
        <f t="shared" ref="E52:P52" si="15">E43+E45+E50</f>
        <v>0</v>
      </c>
      <c r="F52" s="88">
        <f t="shared" si="15"/>
        <v>0</v>
      </c>
      <c r="G52" s="88">
        <f t="shared" si="15"/>
        <v>0</v>
      </c>
      <c r="H52" s="88">
        <f t="shared" si="15"/>
        <v>0</v>
      </c>
      <c r="I52" s="88">
        <f t="shared" si="15"/>
        <v>0</v>
      </c>
      <c r="J52" s="88">
        <f>J43+J45+J50</f>
        <v>0</v>
      </c>
      <c r="K52" s="88">
        <f>K43+K45+K50</f>
        <v>0</v>
      </c>
      <c r="L52" s="88">
        <f t="shared" si="15"/>
        <v>0</v>
      </c>
      <c r="M52" s="88">
        <f t="shared" si="15"/>
        <v>0</v>
      </c>
      <c r="N52" s="88">
        <f t="shared" si="15"/>
        <v>0</v>
      </c>
      <c r="O52" s="88">
        <f t="shared" si="15"/>
        <v>0</v>
      </c>
      <c r="P52" s="88">
        <f t="shared" si="15"/>
        <v>0</v>
      </c>
      <c r="Q52" s="88">
        <f t="shared" si="12"/>
        <v>0</v>
      </c>
      <c r="R52"/>
      <c r="S52"/>
    </row>
    <row r="53" spans="2:19" x14ac:dyDescent="0.25">
      <c r="B53" s="89"/>
      <c r="C53" s="111"/>
      <c r="D53" s="111"/>
      <c r="E53" s="90"/>
      <c r="F53" s="90"/>
      <c r="G53" s="90"/>
      <c r="H53" s="90"/>
      <c r="I53" s="90"/>
      <c r="J53" s="90"/>
      <c r="K53" s="90"/>
      <c r="L53" s="90"/>
      <c r="M53" s="91"/>
      <c r="N53" s="91"/>
      <c r="O53" s="91"/>
      <c r="P53" s="91"/>
      <c r="Q53" s="92"/>
    </row>
    <row r="54" spans="2:19" s="11" customFormat="1" x14ac:dyDescent="0.25">
      <c r="B54" s="93" t="s">
        <v>46</v>
      </c>
      <c r="C54" s="112">
        <f>C40+C52</f>
        <v>162221066281</v>
      </c>
      <c r="D54" s="112">
        <f>D40+D52</f>
        <v>190623296551.11005</v>
      </c>
      <c r="E54" s="88">
        <f t="shared" ref="E54:Q54" si="16">E40+E52</f>
        <v>7271390090.9700003</v>
      </c>
      <c r="F54" s="88">
        <f t="shared" si="16"/>
        <v>7592449825.1800003</v>
      </c>
      <c r="G54" s="88">
        <f t="shared" si="16"/>
        <v>9459670829.6199989</v>
      </c>
      <c r="H54" s="88">
        <f t="shared" si="16"/>
        <v>9217429044.6599998</v>
      </c>
      <c r="I54" s="88">
        <f t="shared" si="16"/>
        <v>9848105040.2299995</v>
      </c>
      <c r="J54" s="88">
        <f t="shared" si="16"/>
        <v>9901854194.7199993</v>
      </c>
      <c r="K54" s="88">
        <f>K40+K52</f>
        <v>9461536943.5400009</v>
      </c>
      <c r="L54" s="88">
        <f t="shared" si="16"/>
        <v>9246228284.4499989</v>
      </c>
      <c r="M54" s="88">
        <f t="shared" si="16"/>
        <v>9681274244.0499992</v>
      </c>
      <c r="N54" s="88">
        <f t="shared" si="16"/>
        <v>11375369551.540001</v>
      </c>
      <c r="O54" s="88">
        <f t="shared" si="16"/>
        <v>14526141509.27</v>
      </c>
      <c r="P54" s="88">
        <f t="shared" si="16"/>
        <v>16585640992.25</v>
      </c>
      <c r="Q54" s="88">
        <f t="shared" si="16"/>
        <v>124168292740.84</v>
      </c>
      <c r="R54"/>
      <c r="S54"/>
    </row>
    <row r="55" spans="2:19" x14ac:dyDescent="0.25">
      <c r="B55" s="71" t="s">
        <v>106</v>
      </c>
      <c r="C55" s="103"/>
      <c r="D55" s="103"/>
      <c r="E55" s="21"/>
      <c r="F55" s="21"/>
      <c r="G55" s="21"/>
      <c r="H55" s="21"/>
      <c r="I55" s="21"/>
      <c r="J55" s="21"/>
      <c r="K55" s="21"/>
      <c r="L55" s="21"/>
      <c r="M55" s="21"/>
      <c r="N55" s="21"/>
      <c r="O55" s="21"/>
      <c r="P55" s="21"/>
      <c r="Q55" s="21"/>
    </row>
    <row r="56" spans="2:19" x14ac:dyDescent="0.25">
      <c r="B56" s="71" t="s">
        <v>125</v>
      </c>
      <c r="C56" s="129"/>
      <c r="D56" s="129"/>
      <c r="E56" s="103"/>
      <c r="F56" s="21"/>
      <c r="G56" s="21"/>
      <c r="H56" s="21"/>
      <c r="I56" s="22"/>
      <c r="J56" s="21"/>
      <c r="K56" s="20"/>
      <c r="L56" s="20"/>
      <c r="M56" s="20"/>
      <c r="N56" s="20"/>
      <c r="O56" s="20"/>
      <c r="P56" s="20"/>
      <c r="Q56" s="19"/>
    </row>
    <row r="57" spans="2:19" x14ac:dyDescent="0.25">
      <c r="B57" s="72" t="s">
        <v>60</v>
      </c>
      <c r="C57" s="115"/>
      <c r="D57" s="115"/>
      <c r="E57" s="115"/>
      <c r="F57" s="115"/>
      <c r="G57" s="115"/>
      <c r="H57" s="115"/>
      <c r="I57" s="115"/>
      <c r="J57" s="115"/>
      <c r="K57" s="18"/>
      <c r="L57" s="18"/>
      <c r="M57" s="18"/>
      <c r="N57" s="18"/>
      <c r="O57" s="18"/>
      <c r="P57" s="18"/>
      <c r="Q57" s="18"/>
    </row>
    <row r="58" spans="2:19" s="17" customFormat="1" ht="14.25" customHeight="1" x14ac:dyDescent="0.25">
      <c r="B58" s="115"/>
      <c r="C58" s="116"/>
      <c r="D58" s="116"/>
      <c r="E58" s="116"/>
      <c r="F58" s="116"/>
      <c r="G58" s="116"/>
      <c r="H58" s="116"/>
      <c r="I58" s="116"/>
      <c r="R58"/>
      <c r="S58"/>
    </row>
    <row r="59" spans="2:19" x14ac:dyDescent="0.25">
      <c r="B59" s="116"/>
    </row>
    <row r="61" spans="2:19" s="17" customFormat="1" x14ac:dyDescent="0.25">
      <c r="B61"/>
      <c r="C61" s="105"/>
      <c r="D61" s="105"/>
      <c r="R61"/>
      <c r="S61"/>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BD7B-6440-4B28-8A4A-0821022ACA23}">
  <dimension ref="B1:U65"/>
  <sheetViews>
    <sheetView showGridLines="0" zoomScale="60" zoomScaleNormal="60" workbookViewId="0">
      <selection activeCell="B7" sqref="B7"/>
    </sheetView>
  </sheetViews>
  <sheetFormatPr baseColWidth="10" defaultColWidth="11.42578125" defaultRowHeight="15" x14ac:dyDescent="0.25"/>
  <cols>
    <col min="1" max="1" width="8.85546875" customWidth="1"/>
    <col min="2" max="2" width="105.42578125" customWidth="1"/>
    <col min="3" max="3" width="19.7109375" style="100" customWidth="1"/>
    <col min="4" max="4" width="19.140625" style="100" customWidth="1"/>
    <col min="5" max="5" width="15.28515625" style="17" bestFit="1" customWidth="1"/>
    <col min="6" max="12" width="15.28515625" style="17" customWidth="1"/>
    <col min="13" max="13" width="21.5703125" style="17" bestFit="1" customWidth="1"/>
    <col min="14" max="14" width="14.28515625" style="17" customWidth="1"/>
    <col min="15" max="15" width="17.85546875" style="17" customWidth="1"/>
    <col min="16" max="16" width="16.7109375" style="17" customWidth="1"/>
    <col min="17" max="17" width="20.140625" style="17" bestFit="1" customWidth="1"/>
    <col min="18" max="18" width="17.85546875" bestFit="1" customWidth="1"/>
    <col min="19" max="19" width="18.85546875" bestFit="1" customWidth="1"/>
    <col min="20" max="20" width="24.42578125" customWidth="1"/>
    <col min="21" max="22" width="15.85546875" bestFit="1" customWidth="1"/>
  </cols>
  <sheetData>
    <row r="1" spans="2:21" x14ac:dyDescent="0.25">
      <c r="E1" s="30"/>
      <c r="F1" s="30"/>
      <c r="G1" s="30"/>
      <c r="H1" s="30"/>
      <c r="I1" s="30"/>
      <c r="J1" s="30"/>
      <c r="K1" s="30"/>
      <c r="L1" s="30"/>
      <c r="M1" s="30"/>
      <c r="N1" s="30"/>
      <c r="O1" s="30"/>
      <c r="P1" s="30"/>
      <c r="Q1" s="19"/>
    </row>
    <row r="2" spans="2:21" ht="28.5" x14ac:dyDescent="0.25">
      <c r="B2" s="192" t="s">
        <v>0</v>
      </c>
      <c r="C2" s="192"/>
      <c r="D2" s="192"/>
      <c r="E2" s="192"/>
      <c r="F2" s="192"/>
      <c r="G2" s="192"/>
      <c r="H2" s="192"/>
      <c r="I2" s="192"/>
      <c r="J2" s="192"/>
      <c r="K2" s="192"/>
      <c r="L2" s="192"/>
      <c r="M2" s="192"/>
      <c r="N2" s="192"/>
      <c r="O2" s="192"/>
      <c r="P2" s="192"/>
      <c r="Q2" s="192"/>
    </row>
    <row r="3" spans="2:21" ht="21" x14ac:dyDescent="0.25">
      <c r="B3" s="193" t="s">
        <v>1</v>
      </c>
      <c r="C3" s="193"/>
      <c r="D3" s="193"/>
      <c r="E3" s="193"/>
      <c r="F3" s="193"/>
      <c r="G3" s="193"/>
      <c r="H3" s="193"/>
      <c r="I3" s="193"/>
      <c r="J3" s="193"/>
      <c r="K3" s="193"/>
      <c r="L3" s="193"/>
      <c r="M3" s="193"/>
      <c r="N3" s="193"/>
      <c r="O3" s="193"/>
      <c r="P3" s="193"/>
      <c r="Q3" s="193"/>
    </row>
    <row r="4" spans="2:21" ht="15.75" customHeight="1" x14ac:dyDescent="0.25">
      <c r="B4" s="194" t="s">
        <v>2</v>
      </c>
      <c r="C4" s="194"/>
      <c r="D4" s="194"/>
      <c r="E4" s="194"/>
      <c r="F4" s="194"/>
      <c r="G4" s="194"/>
      <c r="H4" s="194"/>
      <c r="I4" s="194"/>
      <c r="J4" s="194"/>
      <c r="K4" s="194"/>
      <c r="L4" s="194"/>
      <c r="M4" s="194"/>
      <c r="N4" s="194"/>
      <c r="O4" s="194"/>
      <c r="P4" s="194"/>
      <c r="Q4" s="194"/>
    </row>
    <row r="5" spans="2:21" ht="15.75" customHeight="1" x14ac:dyDescent="0.25">
      <c r="B5" s="194" t="s">
        <v>3</v>
      </c>
      <c r="C5" s="194"/>
      <c r="D5" s="194"/>
      <c r="E5" s="194"/>
      <c r="F5" s="194"/>
      <c r="G5" s="194"/>
      <c r="H5" s="194"/>
      <c r="I5" s="194"/>
      <c r="J5" s="194"/>
      <c r="K5" s="194"/>
      <c r="L5" s="194"/>
      <c r="M5" s="194"/>
      <c r="N5" s="194"/>
      <c r="O5" s="194"/>
      <c r="P5" s="194"/>
      <c r="Q5" s="194"/>
    </row>
    <row r="6" spans="2:21" ht="15.75" customHeight="1" x14ac:dyDescent="0.25">
      <c r="B6" s="194"/>
      <c r="C6" s="194"/>
      <c r="D6" s="194"/>
      <c r="E6" s="194"/>
      <c r="F6" s="194"/>
      <c r="G6" s="194"/>
      <c r="H6" s="194"/>
      <c r="I6" s="194"/>
      <c r="J6" s="194"/>
      <c r="K6" s="194"/>
      <c r="L6" s="194"/>
      <c r="M6" s="194"/>
      <c r="N6" s="194"/>
      <c r="O6" s="194"/>
      <c r="P6" s="194"/>
      <c r="Q6" s="194"/>
    </row>
    <row r="7" spans="2:21" x14ac:dyDescent="0.25">
      <c r="B7" s="2" t="s">
        <v>126</v>
      </c>
      <c r="C7" s="99"/>
      <c r="D7" s="3"/>
      <c r="E7" s="38"/>
      <c r="F7" s="38"/>
      <c r="G7" s="38"/>
      <c r="H7" s="38"/>
      <c r="I7" s="38"/>
      <c r="J7" s="38"/>
      <c r="K7" s="38"/>
      <c r="L7" s="38"/>
      <c r="M7" s="38"/>
      <c r="N7" s="38"/>
      <c r="O7" s="38"/>
      <c r="P7" s="38"/>
      <c r="Q7" s="37" t="s">
        <v>5</v>
      </c>
    </row>
    <row r="8" spans="2:21" ht="24.6" customHeight="1" x14ac:dyDescent="0.25">
      <c r="B8" s="195" t="s">
        <v>6</v>
      </c>
      <c r="C8" s="101" t="s">
        <v>97</v>
      </c>
      <c r="D8" s="101" t="s">
        <v>127</v>
      </c>
      <c r="E8" s="197" t="s">
        <v>9</v>
      </c>
      <c r="F8" s="197"/>
      <c r="G8" s="197"/>
      <c r="H8" s="197"/>
      <c r="I8" s="197"/>
      <c r="J8" s="197"/>
      <c r="K8" s="197"/>
      <c r="L8" s="197"/>
      <c r="M8" s="197"/>
      <c r="N8" s="197"/>
      <c r="O8" s="197"/>
      <c r="P8" s="197"/>
      <c r="Q8" s="197"/>
    </row>
    <row r="9" spans="2:21" ht="18.75" customHeight="1" x14ac:dyDescent="0.25">
      <c r="B9" s="195"/>
      <c r="C9" s="102" t="s">
        <v>128</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f>SUM(C11:C11)</f>
        <v>129292174783</v>
      </c>
      <c r="D10" s="136">
        <v>143412880470.95001</v>
      </c>
      <c r="E10" s="136">
        <v>6910334909.5699997</v>
      </c>
      <c r="F10" s="136">
        <v>7677486648.7999992</v>
      </c>
      <c r="G10" s="136">
        <v>8609563849.1500015</v>
      </c>
      <c r="H10" s="136">
        <v>8931070432.5400009</v>
      </c>
      <c r="I10" s="136">
        <v>9493064566.1400013</v>
      </c>
      <c r="J10" s="136">
        <v>8562302167.5500002</v>
      </c>
      <c r="K10" s="136">
        <v>8774563524.0900002</v>
      </c>
      <c r="L10" s="136">
        <v>8549096765.4400005</v>
      </c>
      <c r="M10" s="136">
        <v>8574222768.4700003</v>
      </c>
      <c r="N10" s="136">
        <v>8966964511.0299988</v>
      </c>
      <c r="O10" s="136">
        <v>11261758259.93</v>
      </c>
      <c r="P10" s="136">
        <v>15553564205.040001</v>
      </c>
      <c r="Q10" s="130">
        <f>SUM(E10:P10)</f>
        <v>111863992607.75003</v>
      </c>
      <c r="T10" s="7"/>
      <c r="U10" s="7"/>
    </row>
    <row r="11" spans="2:21" x14ac:dyDescent="0.25">
      <c r="B11" s="41" t="s">
        <v>24</v>
      </c>
      <c r="C11" s="107">
        <v>129292174783</v>
      </c>
      <c r="D11" s="107">
        <v>143412880470.95001</v>
      </c>
      <c r="E11" s="107">
        <v>6910334909.5699997</v>
      </c>
      <c r="F11" s="107">
        <v>7677486648.7999992</v>
      </c>
      <c r="G11" s="107">
        <v>8609563849.1500015</v>
      </c>
      <c r="H11" s="107">
        <v>8931070432.5400009</v>
      </c>
      <c r="I11" s="107">
        <v>9493064566.1400013</v>
      </c>
      <c r="J11" s="107">
        <v>8562302167.5500002</v>
      </c>
      <c r="K11" s="107">
        <v>8774563524.0900002</v>
      </c>
      <c r="L11" s="107">
        <v>8549096765.4400005</v>
      </c>
      <c r="M11" s="107">
        <v>8574222768.4700003</v>
      </c>
      <c r="N11" s="107">
        <v>8966964511.0299988</v>
      </c>
      <c r="O11" s="134">
        <v>11261758259.93</v>
      </c>
      <c r="P11" s="134">
        <v>15553564205.040001</v>
      </c>
      <c r="Q11" s="95">
        <f t="shared" ref="Q11:Q43" si="0">SUM(E11:P11)</f>
        <v>111863992607.75003</v>
      </c>
      <c r="T11" s="7"/>
      <c r="U11" s="7"/>
    </row>
    <row r="12" spans="2:21" x14ac:dyDescent="0.25">
      <c r="B12" s="80" t="s">
        <v>25</v>
      </c>
      <c r="C12" s="106">
        <f t="shared" ref="C12" si="1">SUM(C13:C17)</f>
        <v>2745962449</v>
      </c>
      <c r="D12" s="106">
        <v>2161679929.3299999</v>
      </c>
      <c r="E12" s="136">
        <v>19373808.260000002</v>
      </c>
      <c r="F12" s="136">
        <v>21211675.920000002</v>
      </c>
      <c r="G12" s="136">
        <v>89800508.230000004</v>
      </c>
      <c r="H12" s="136">
        <v>110329506.03</v>
      </c>
      <c r="I12" s="136">
        <v>350233690.34000003</v>
      </c>
      <c r="J12" s="136">
        <v>151563766.52999997</v>
      </c>
      <c r="K12" s="136">
        <v>114685597.32999998</v>
      </c>
      <c r="L12" s="136">
        <v>226038379.52000001</v>
      </c>
      <c r="M12" s="136">
        <v>93634692.849999994</v>
      </c>
      <c r="N12" s="136">
        <v>120931723.41000001</v>
      </c>
      <c r="O12" s="136">
        <v>144112880.65000001</v>
      </c>
      <c r="P12" s="136">
        <v>135801023.19999999</v>
      </c>
      <c r="Q12" s="130">
        <f t="shared" si="0"/>
        <v>1577717252.27</v>
      </c>
      <c r="T12" s="7"/>
      <c r="U12" s="7"/>
    </row>
    <row r="13" spans="2:21" x14ac:dyDescent="0.25">
      <c r="B13" s="41" t="s">
        <v>56</v>
      </c>
      <c r="C13" s="107">
        <v>1127517388</v>
      </c>
      <c r="D13" s="107">
        <v>1127517388</v>
      </c>
      <c r="E13" s="137">
        <v>0</v>
      </c>
      <c r="F13" s="134">
        <v>0</v>
      </c>
      <c r="G13" s="134">
        <v>60838231.43</v>
      </c>
      <c r="H13" s="134">
        <v>87232791.25</v>
      </c>
      <c r="I13" s="134">
        <v>79086650.930000007</v>
      </c>
      <c r="J13" s="134">
        <v>53993887.260000005</v>
      </c>
      <c r="K13" s="134">
        <v>91813124.319999993</v>
      </c>
      <c r="L13" s="134">
        <v>79509200.370000005</v>
      </c>
      <c r="M13" s="134">
        <v>73072487.379999995</v>
      </c>
      <c r="N13" s="134">
        <v>89952585.690000013</v>
      </c>
      <c r="O13" s="134">
        <v>97496132.599999994</v>
      </c>
      <c r="P13" s="134">
        <v>103119027.42</v>
      </c>
      <c r="Q13" s="95">
        <f t="shared" si="0"/>
        <v>816114118.64999998</v>
      </c>
      <c r="T13" s="7"/>
      <c r="U13" s="7"/>
    </row>
    <row r="14" spans="2:21" x14ac:dyDescent="0.25">
      <c r="B14" s="41" t="s">
        <v>26</v>
      </c>
      <c r="C14" s="107">
        <v>318257685</v>
      </c>
      <c r="D14" s="107">
        <v>379715543.85000002</v>
      </c>
      <c r="E14" s="107">
        <v>18377163.260000002</v>
      </c>
      <c r="F14" s="107">
        <v>20152456.07</v>
      </c>
      <c r="G14" s="107">
        <v>19751172.66</v>
      </c>
      <c r="H14" s="107">
        <v>21560902.950000003</v>
      </c>
      <c r="I14" s="107">
        <v>20871117.650000002</v>
      </c>
      <c r="J14" s="107">
        <v>42299361.339999996</v>
      </c>
      <c r="K14" s="107">
        <v>21668395.940000001</v>
      </c>
      <c r="L14" s="107">
        <v>21269349.149999999</v>
      </c>
      <c r="M14" s="107">
        <v>20104267.470000003</v>
      </c>
      <c r="N14" s="107">
        <v>29515055.950000003</v>
      </c>
      <c r="O14" s="134">
        <v>45845982.399999999</v>
      </c>
      <c r="P14" s="134">
        <v>31151164.02</v>
      </c>
      <c r="Q14" s="95">
        <f t="shared" si="0"/>
        <v>312566388.85999995</v>
      </c>
      <c r="T14" s="7"/>
      <c r="U14" s="7"/>
    </row>
    <row r="15" spans="2:21" x14ac:dyDescent="0.25">
      <c r="B15" s="41" t="s">
        <v>27</v>
      </c>
      <c r="C15" s="107">
        <v>17925048</v>
      </c>
      <c r="D15" s="107">
        <v>22014492.149999999</v>
      </c>
      <c r="E15" s="137">
        <v>996645</v>
      </c>
      <c r="F15" s="134">
        <v>1059219.8500000001</v>
      </c>
      <c r="G15" s="134">
        <v>9211104.1400000006</v>
      </c>
      <c r="H15" s="134">
        <v>1535811.83</v>
      </c>
      <c r="I15" s="134">
        <v>275921.76</v>
      </c>
      <c r="J15" s="134">
        <v>962861.6</v>
      </c>
      <c r="K15" s="134">
        <v>1204077.07</v>
      </c>
      <c r="L15" s="134">
        <v>259830</v>
      </c>
      <c r="M15" s="134">
        <v>457938</v>
      </c>
      <c r="N15" s="134">
        <v>1464081.77</v>
      </c>
      <c r="O15" s="134">
        <v>770765.65</v>
      </c>
      <c r="P15" s="134">
        <v>1530831.76</v>
      </c>
      <c r="Q15" s="95">
        <f t="shared" si="0"/>
        <v>19729088.43</v>
      </c>
      <c r="T15" s="7"/>
      <c r="U15" s="7"/>
    </row>
    <row r="16" spans="2:21" x14ac:dyDescent="0.25">
      <c r="B16" s="41" t="s">
        <v>105</v>
      </c>
      <c r="C16" s="107">
        <v>500000000</v>
      </c>
      <c r="D16" s="107">
        <v>500000000</v>
      </c>
      <c r="E16" s="137">
        <v>0</v>
      </c>
      <c r="F16" s="134">
        <v>0</v>
      </c>
      <c r="G16" s="134">
        <v>0</v>
      </c>
      <c r="H16" s="134">
        <v>0</v>
      </c>
      <c r="I16" s="134">
        <v>250000000</v>
      </c>
      <c r="J16" s="134">
        <v>0</v>
      </c>
      <c r="K16" s="134">
        <v>0</v>
      </c>
      <c r="L16" s="134">
        <v>125000000</v>
      </c>
      <c r="M16" s="134">
        <v>0</v>
      </c>
      <c r="N16" s="134">
        <v>0</v>
      </c>
      <c r="O16" s="134">
        <v>0</v>
      </c>
      <c r="P16" s="134">
        <v>0</v>
      </c>
      <c r="Q16" s="95">
        <f t="shared" si="0"/>
        <v>375000000</v>
      </c>
      <c r="T16" s="7"/>
      <c r="U16" s="7"/>
    </row>
    <row r="17" spans="2:21" x14ac:dyDescent="0.25">
      <c r="B17" s="41" t="s">
        <v>66</v>
      </c>
      <c r="C17" s="107">
        <v>782262328</v>
      </c>
      <c r="D17" s="107">
        <v>54307656.329999998</v>
      </c>
      <c r="E17" s="137">
        <v>0</v>
      </c>
      <c r="F17" s="134">
        <v>0</v>
      </c>
      <c r="G17" s="134">
        <v>0</v>
      </c>
      <c r="H17" s="134">
        <v>0</v>
      </c>
      <c r="I17" s="134">
        <v>0</v>
      </c>
      <c r="J17" s="134">
        <v>54307656.329999998</v>
      </c>
      <c r="K17" s="134">
        <v>0</v>
      </c>
      <c r="L17" s="134">
        <v>0</v>
      </c>
      <c r="M17" s="134">
        <v>0</v>
      </c>
      <c r="N17" s="134">
        <v>0</v>
      </c>
      <c r="O17" s="134">
        <v>0</v>
      </c>
      <c r="P17" s="134">
        <v>0</v>
      </c>
      <c r="Q17" s="95">
        <f t="shared" si="0"/>
        <v>54307656.329999998</v>
      </c>
      <c r="T17" s="7"/>
      <c r="U17" s="7"/>
    </row>
    <row r="18" spans="2:21" x14ac:dyDescent="0.25">
      <c r="B18" s="41" t="s">
        <v>130</v>
      </c>
      <c r="C18" s="134">
        <v>0</v>
      </c>
      <c r="D18" s="107">
        <v>78124849</v>
      </c>
      <c r="E18" s="137">
        <v>0</v>
      </c>
      <c r="F18" s="134">
        <v>0</v>
      </c>
      <c r="G18" s="134">
        <v>0</v>
      </c>
      <c r="H18" s="134">
        <v>0</v>
      </c>
      <c r="I18" s="134">
        <v>0</v>
      </c>
      <c r="J18" s="134">
        <v>0</v>
      </c>
      <c r="K18" s="134">
        <v>0</v>
      </c>
      <c r="L18" s="134">
        <v>0</v>
      </c>
      <c r="M18" s="134">
        <v>0</v>
      </c>
      <c r="N18" s="134">
        <v>0</v>
      </c>
      <c r="O18" s="134">
        <v>0</v>
      </c>
      <c r="P18" s="134">
        <v>0</v>
      </c>
      <c r="Q18" s="95">
        <f t="shared" si="0"/>
        <v>0</v>
      </c>
      <c r="T18" s="7"/>
      <c r="U18" s="7"/>
    </row>
    <row r="19" spans="2:21" x14ac:dyDescent="0.25">
      <c r="B19" s="80" t="s">
        <v>28</v>
      </c>
      <c r="C19" s="106">
        <f>SUM(C20:C22)</f>
        <v>46728526339</v>
      </c>
      <c r="D19" s="106">
        <v>47478456187.400002</v>
      </c>
      <c r="E19" s="136">
        <v>758440474.55999994</v>
      </c>
      <c r="F19" s="136">
        <v>980246644.27999997</v>
      </c>
      <c r="G19" s="136">
        <v>1409701650.74</v>
      </c>
      <c r="H19" s="136">
        <v>1775977393.4000001</v>
      </c>
      <c r="I19" s="136">
        <v>1145396778.26</v>
      </c>
      <c r="J19" s="136">
        <v>1064681578.3200001</v>
      </c>
      <c r="K19" s="136">
        <v>1097072664.5700002</v>
      </c>
      <c r="L19" s="136">
        <v>1839801685.4400001</v>
      </c>
      <c r="M19" s="136">
        <v>1543458784.3199999</v>
      </c>
      <c r="N19" s="136">
        <v>1244595152.3399999</v>
      </c>
      <c r="O19" s="136">
        <v>1266632438.99</v>
      </c>
      <c r="P19" s="136">
        <v>2123918372.8500001</v>
      </c>
      <c r="Q19" s="130">
        <f t="shared" si="0"/>
        <v>16249923618.07</v>
      </c>
      <c r="T19" s="7"/>
      <c r="U19" s="7"/>
    </row>
    <row r="20" spans="2:21" x14ac:dyDescent="0.25">
      <c r="B20" s="41" t="s">
        <v>29</v>
      </c>
      <c r="C20" s="107">
        <v>36700115100</v>
      </c>
      <c r="D20" s="107">
        <v>37290054208.75</v>
      </c>
      <c r="E20" s="107">
        <v>628947042.56999993</v>
      </c>
      <c r="F20" s="107">
        <v>831934963.32000005</v>
      </c>
      <c r="G20" s="107">
        <v>1273035483.8399999</v>
      </c>
      <c r="H20" s="107">
        <v>1604620598.6800001</v>
      </c>
      <c r="I20" s="107">
        <v>954347504.40999997</v>
      </c>
      <c r="J20" s="107">
        <v>855926347.41000009</v>
      </c>
      <c r="K20" s="107">
        <v>1077944550.9200001</v>
      </c>
      <c r="L20" s="107">
        <v>1073376001.0300001</v>
      </c>
      <c r="M20" s="107">
        <v>1220783049.5999999</v>
      </c>
      <c r="N20" s="107">
        <v>996059159.29999995</v>
      </c>
      <c r="O20" s="134">
        <v>1217828596.72</v>
      </c>
      <c r="P20" s="134">
        <v>1937238461.9400001</v>
      </c>
      <c r="Q20" s="95">
        <f t="shared" si="0"/>
        <v>13672041759.739998</v>
      </c>
      <c r="T20" s="7"/>
      <c r="U20" s="7"/>
    </row>
    <row r="21" spans="2:21" x14ac:dyDescent="0.25">
      <c r="B21" s="41" t="s">
        <v>30</v>
      </c>
      <c r="C21" s="107">
        <v>9910255003</v>
      </c>
      <c r="D21" s="107">
        <v>10070245742.65</v>
      </c>
      <c r="E21" s="107">
        <v>129493431.99000001</v>
      </c>
      <c r="F21" s="107">
        <v>148311680.95999998</v>
      </c>
      <c r="G21" s="107">
        <v>136666166.90000001</v>
      </c>
      <c r="H21" s="107">
        <v>171356794.72</v>
      </c>
      <c r="I21" s="107">
        <v>191049273.84999996</v>
      </c>
      <c r="J21" s="107">
        <v>208755230.91</v>
      </c>
      <c r="K21" s="107">
        <v>19128113.650000002</v>
      </c>
      <c r="L21" s="107">
        <v>766425684.40999997</v>
      </c>
      <c r="M21" s="107">
        <v>322675734.71999997</v>
      </c>
      <c r="N21" s="107">
        <v>248535993.03999999</v>
      </c>
      <c r="O21" s="134">
        <v>48803842.269999996</v>
      </c>
      <c r="P21" s="134">
        <v>186679910.91</v>
      </c>
      <c r="Q21" s="95">
        <f t="shared" si="0"/>
        <v>2577881858.3299999</v>
      </c>
      <c r="T21" s="7"/>
      <c r="U21" s="7"/>
    </row>
    <row r="22" spans="2:21" x14ac:dyDescent="0.25">
      <c r="B22" s="41" t="s">
        <v>31</v>
      </c>
      <c r="C22" s="107">
        <v>118156236</v>
      </c>
      <c r="D22" s="107">
        <v>118156236</v>
      </c>
      <c r="E22" s="134">
        <v>0</v>
      </c>
      <c r="F22" s="134">
        <v>0</v>
      </c>
      <c r="G22" s="134">
        <v>0</v>
      </c>
      <c r="H22" s="134">
        <v>0</v>
      </c>
      <c r="I22" s="134">
        <v>0</v>
      </c>
      <c r="J22" s="134">
        <v>0</v>
      </c>
      <c r="K22" s="134">
        <v>0</v>
      </c>
      <c r="L22" s="134">
        <v>0</v>
      </c>
      <c r="M22" s="134">
        <v>0</v>
      </c>
      <c r="N22" s="134">
        <v>0</v>
      </c>
      <c r="O22" s="134">
        <v>0</v>
      </c>
      <c r="P22" s="134">
        <v>0</v>
      </c>
      <c r="Q22" s="95">
        <f t="shared" si="0"/>
        <v>0</v>
      </c>
      <c r="T22" s="7"/>
      <c r="U22" s="7"/>
    </row>
    <row r="23" spans="2:21" x14ac:dyDescent="0.25">
      <c r="B23" s="80" t="s">
        <v>67</v>
      </c>
      <c r="C23" s="136">
        <f>SUM(C25)</f>
        <v>0</v>
      </c>
      <c r="D23" s="136">
        <v>8107123327.4400005</v>
      </c>
      <c r="E23" s="136">
        <v>0</v>
      </c>
      <c r="F23" s="136">
        <v>0</v>
      </c>
      <c r="G23" s="136">
        <v>122338547.52</v>
      </c>
      <c r="H23" s="136">
        <v>291700047.75</v>
      </c>
      <c r="I23" s="136">
        <v>277881188.68000001</v>
      </c>
      <c r="J23" s="136">
        <v>170127012.53999999</v>
      </c>
      <c r="K23" s="136">
        <v>141610612.82999998</v>
      </c>
      <c r="L23" s="136">
        <v>168272473.91</v>
      </c>
      <c r="M23" s="136">
        <v>72390187.049999997</v>
      </c>
      <c r="N23" s="136">
        <v>163996924.62</v>
      </c>
      <c r="O23" s="136">
        <v>199275388.40000001</v>
      </c>
      <c r="P23" s="136">
        <v>188976793.44</v>
      </c>
      <c r="Q23" s="130">
        <f t="shared" si="0"/>
        <v>1796569176.7400002</v>
      </c>
      <c r="T23" s="7"/>
      <c r="U23" s="7"/>
    </row>
    <row r="24" spans="2:21" x14ac:dyDescent="0.25">
      <c r="B24" s="41" t="s">
        <v>68</v>
      </c>
      <c r="C24" s="134"/>
      <c r="D24" s="134">
        <v>4830554799.8099995</v>
      </c>
      <c r="E24" s="134">
        <v>0</v>
      </c>
      <c r="F24" s="134">
        <v>0</v>
      </c>
      <c r="G24" s="107"/>
      <c r="H24" s="107"/>
      <c r="I24" s="107"/>
      <c r="J24" s="107"/>
      <c r="K24" s="107"/>
      <c r="L24" s="107"/>
      <c r="M24" s="107"/>
      <c r="N24" s="107"/>
      <c r="O24" s="134"/>
      <c r="P24" s="134">
        <v>0</v>
      </c>
      <c r="Q24" s="95">
        <f t="shared" si="0"/>
        <v>0</v>
      </c>
      <c r="T24" s="7"/>
      <c r="U24" s="7"/>
    </row>
    <row r="25" spans="2:21" x14ac:dyDescent="0.25">
      <c r="B25" s="41" t="s">
        <v>69</v>
      </c>
      <c r="C25" s="134">
        <v>0</v>
      </c>
      <c r="D25" s="134">
        <v>3276568527.6300006</v>
      </c>
      <c r="E25" s="134">
        <v>0</v>
      </c>
      <c r="F25" s="134">
        <v>0</v>
      </c>
      <c r="G25" s="107">
        <v>122338547.52</v>
      </c>
      <c r="H25" s="107">
        <v>291700047.75</v>
      </c>
      <c r="I25" s="107">
        <v>277881188.68000001</v>
      </c>
      <c r="J25" s="107">
        <v>170127012.53999999</v>
      </c>
      <c r="K25" s="107">
        <v>141610612.82999998</v>
      </c>
      <c r="L25" s="107">
        <v>168272473.91</v>
      </c>
      <c r="M25" s="107">
        <v>72390187.049999997</v>
      </c>
      <c r="N25" s="107">
        <v>163996924.62</v>
      </c>
      <c r="O25" s="134">
        <v>199275388.40000001</v>
      </c>
      <c r="P25" s="134">
        <v>188976793.44</v>
      </c>
      <c r="Q25" s="95">
        <f t="shared" si="0"/>
        <v>1796569176.7400002</v>
      </c>
      <c r="T25" s="7"/>
      <c r="U25" s="7"/>
    </row>
    <row r="26" spans="2:21" x14ac:dyDescent="0.25">
      <c r="B26" s="80" t="s">
        <v>34</v>
      </c>
      <c r="C26" s="106">
        <f t="shared" ref="C26" si="2">SUM(C27:C31)</f>
        <v>2974259506</v>
      </c>
      <c r="D26" s="106">
        <v>3187826654.6300001</v>
      </c>
      <c r="E26" s="136">
        <v>0</v>
      </c>
      <c r="F26" s="136">
        <v>0</v>
      </c>
      <c r="G26" s="136">
        <v>133115058.06</v>
      </c>
      <c r="H26" s="136">
        <v>903638.19</v>
      </c>
      <c r="I26" s="136">
        <v>144858931.36000001</v>
      </c>
      <c r="J26" s="136">
        <v>48911897.990000002</v>
      </c>
      <c r="K26" s="136">
        <v>14549792.699999999</v>
      </c>
      <c r="L26" s="136">
        <v>275931373.45999998</v>
      </c>
      <c r="M26" s="136">
        <v>18078839.09</v>
      </c>
      <c r="N26" s="136">
        <v>119214441.89</v>
      </c>
      <c r="O26" s="136">
        <v>164860212.10000002</v>
      </c>
      <c r="P26" s="136">
        <v>670142898.06999993</v>
      </c>
      <c r="Q26" s="130">
        <f t="shared" si="0"/>
        <v>1590567082.9099998</v>
      </c>
      <c r="T26" s="7"/>
      <c r="U26" s="7"/>
    </row>
    <row r="27" spans="2:21" x14ac:dyDescent="0.25">
      <c r="B27" s="41" t="s">
        <v>37</v>
      </c>
      <c r="C27" s="131">
        <v>1238836746</v>
      </c>
      <c r="D27" s="131">
        <v>0</v>
      </c>
      <c r="E27" s="137">
        <v>0</v>
      </c>
      <c r="F27" s="134">
        <v>0</v>
      </c>
      <c r="G27" s="134">
        <v>0</v>
      </c>
      <c r="H27" s="134">
        <v>0</v>
      </c>
      <c r="I27" s="134">
        <v>0</v>
      </c>
      <c r="J27" s="134">
        <v>0</v>
      </c>
      <c r="K27" s="134">
        <v>0</v>
      </c>
      <c r="L27" s="134">
        <v>0</v>
      </c>
      <c r="M27" s="134">
        <v>0</v>
      </c>
      <c r="N27" s="134">
        <v>0</v>
      </c>
      <c r="O27" s="134">
        <v>0</v>
      </c>
      <c r="P27" s="134">
        <v>0</v>
      </c>
      <c r="Q27" s="95">
        <f t="shared" si="0"/>
        <v>0</v>
      </c>
      <c r="T27" s="7"/>
      <c r="U27" s="7"/>
    </row>
    <row r="28" spans="2:21" x14ac:dyDescent="0.25">
      <c r="B28" s="41" t="s">
        <v>81</v>
      </c>
      <c r="C28" s="180">
        <v>0</v>
      </c>
      <c r="D28" s="180">
        <v>108717838.14</v>
      </c>
      <c r="E28" s="137"/>
      <c r="F28" s="134">
        <v>0</v>
      </c>
      <c r="G28" s="134">
        <v>47000983.689999998</v>
      </c>
      <c r="H28" s="134">
        <v>0</v>
      </c>
      <c r="I28" s="134">
        <v>0</v>
      </c>
      <c r="J28" s="134">
        <v>0</v>
      </c>
      <c r="K28" s="134">
        <v>0</v>
      </c>
      <c r="L28" s="134">
        <v>0</v>
      </c>
      <c r="M28" s="134">
        <v>0</v>
      </c>
      <c r="N28" s="134">
        <v>0</v>
      </c>
      <c r="O28" s="134">
        <v>0</v>
      </c>
      <c r="P28" s="134">
        <v>10056406.699999999</v>
      </c>
      <c r="Q28" s="95">
        <f t="shared" si="0"/>
        <v>57057390.390000001</v>
      </c>
      <c r="T28" s="7"/>
      <c r="U28" s="7"/>
    </row>
    <row r="29" spans="2:21" x14ac:dyDescent="0.25">
      <c r="B29" s="41" t="s">
        <v>78</v>
      </c>
      <c r="C29" s="134">
        <v>602500000</v>
      </c>
      <c r="D29" s="134">
        <v>518928595.04999983</v>
      </c>
      <c r="E29" s="137">
        <v>0</v>
      </c>
      <c r="F29" s="134">
        <v>0</v>
      </c>
      <c r="G29" s="134">
        <v>3449033.14</v>
      </c>
      <c r="H29" s="134">
        <v>642416.96</v>
      </c>
      <c r="I29" s="134">
        <v>0</v>
      </c>
      <c r="J29" s="134">
        <v>1185556</v>
      </c>
      <c r="K29" s="134">
        <v>0</v>
      </c>
      <c r="L29" s="134">
        <v>0</v>
      </c>
      <c r="M29" s="134">
        <v>0</v>
      </c>
      <c r="N29" s="134"/>
      <c r="O29" s="134">
        <v>148789097.36000001</v>
      </c>
      <c r="P29" s="134">
        <v>346080968.36000001</v>
      </c>
      <c r="Q29" s="95">
        <f t="shared" si="0"/>
        <v>500147071.82000005</v>
      </c>
      <c r="T29" s="7"/>
      <c r="U29" s="7"/>
    </row>
    <row r="30" spans="2:21" x14ac:dyDescent="0.25">
      <c r="B30" s="41" t="s">
        <v>84</v>
      </c>
      <c r="C30" s="131">
        <v>530422760</v>
      </c>
      <c r="D30" s="131">
        <v>818230407</v>
      </c>
      <c r="E30" s="137">
        <v>0</v>
      </c>
      <c r="F30" s="134">
        <v>0</v>
      </c>
      <c r="G30" s="134">
        <v>0</v>
      </c>
      <c r="H30" s="134">
        <v>0</v>
      </c>
      <c r="I30" s="134">
        <v>0</v>
      </c>
      <c r="J30" s="134">
        <v>0</v>
      </c>
      <c r="K30" s="134">
        <v>0</v>
      </c>
      <c r="L30" s="134">
        <v>0</v>
      </c>
      <c r="M30" s="134">
        <v>0</v>
      </c>
      <c r="N30" s="134">
        <v>0</v>
      </c>
      <c r="O30" s="134">
        <v>0</v>
      </c>
      <c r="P30" s="134">
        <v>0</v>
      </c>
      <c r="Q30" s="95">
        <f t="shared" si="0"/>
        <v>0</v>
      </c>
      <c r="T30" s="7"/>
      <c r="U30" s="7"/>
    </row>
    <row r="31" spans="2:21" x14ac:dyDescent="0.25">
      <c r="B31" s="41" t="s">
        <v>121</v>
      </c>
      <c r="C31" s="131">
        <v>602500000</v>
      </c>
      <c r="D31" s="131">
        <v>366939168.44</v>
      </c>
      <c r="E31" s="137">
        <v>0</v>
      </c>
      <c r="F31" s="134">
        <v>0</v>
      </c>
      <c r="G31" s="134">
        <v>0</v>
      </c>
      <c r="H31" s="134">
        <v>0</v>
      </c>
      <c r="I31" s="134">
        <v>0</v>
      </c>
      <c r="J31" s="134">
        <v>0</v>
      </c>
      <c r="K31" s="134">
        <v>0</v>
      </c>
      <c r="L31" s="134">
        <v>0</v>
      </c>
      <c r="M31" s="134">
        <v>0</v>
      </c>
      <c r="N31" s="134">
        <v>0</v>
      </c>
      <c r="O31" s="134">
        <v>0</v>
      </c>
      <c r="P31" s="134">
        <v>0</v>
      </c>
      <c r="Q31" s="95">
        <f t="shared" si="0"/>
        <v>0</v>
      </c>
      <c r="T31" s="7"/>
      <c r="U31" s="7"/>
    </row>
    <row r="32" spans="2:21" x14ac:dyDescent="0.25">
      <c r="B32" s="41" t="s">
        <v>122</v>
      </c>
      <c r="C32" s="134">
        <v>0</v>
      </c>
      <c r="D32" s="131">
        <v>904805746</v>
      </c>
      <c r="E32" s="137"/>
      <c r="F32" s="134">
        <v>0</v>
      </c>
      <c r="G32" s="134">
        <v>82665041.230000004</v>
      </c>
      <c r="H32" s="134">
        <v>261221.23</v>
      </c>
      <c r="I32" s="134">
        <v>144858931.36000001</v>
      </c>
      <c r="J32" s="134">
        <v>47726341.990000002</v>
      </c>
      <c r="K32" s="134">
        <v>14549792.699999999</v>
      </c>
      <c r="L32" s="134">
        <v>275931373.45999998</v>
      </c>
      <c r="M32" s="134">
        <v>18078839.09</v>
      </c>
      <c r="N32" s="134">
        <v>119214441.89</v>
      </c>
      <c r="O32" s="134">
        <v>16071114.74</v>
      </c>
      <c r="P32" s="134">
        <v>178711711.44999999</v>
      </c>
      <c r="Q32" s="95">
        <f t="shared" si="0"/>
        <v>898068809.1400001</v>
      </c>
      <c r="T32" s="7"/>
      <c r="U32" s="7"/>
    </row>
    <row r="33" spans="2:21" x14ac:dyDescent="0.25">
      <c r="B33" s="41" t="s">
        <v>131</v>
      </c>
      <c r="C33" s="134">
        <v>0</v>
      </c>
      <c r="D33" s="131">
        <v>470204900</v>
      </c>
      <c r="E33" s="137">
        <v>0</v>
      </c>
      <c r="F33" s="134">
        <v>0</v>
      </c>
      <c r="G33" s="134"/>
      <c r="H33" s="134"/>
      <c r="I33" s="134"/>
      <c r="J33" s="134"/>
      <c r="K33" s="134"/>
      <c r="L33" s="134"/>
      <c r="M33" s="134"/>
      <c r="N33" s="134"/>
      <c r="O33" s="134"/>
      <c r="P33" s="134">
        <v>135293811.56</v>
      </c>
      <c r="Q33" s="95">
        <f t="shared" si="0"/>
        <v>135293811.56</v>
      </c>
      <c r="T33" s="7"/>
      <c r="U33" s="7"/>
    </row>
    <row r="34" spans="2:21" x14ac:dyDescent="0.25">
      <c r="B34" s="80" t="s">
        <v>39</v>
      </c>
      <c r="C34" s="106">
        <f>SUM(C35:C41)</f>
        <v>460299544</v>
      </c>
      <c r="D34" s="106">
        <v>487210385.40000004</v>
      </c>
      <c r="E34" s="136">
        <v>0</v>
      </c>
      <c r="F34" s="136">
        <v>0</v>
      </c>
      <c r="G34" s="136">
        <v>0</v>
      </c>
      <c r="H34" s="136">
        <v>0</v>
      </c>
      <c r="I34" s="136">
        <v>2197796.4</v>
      </c>
      <c r="J34" s="136">
        <v>69278</v>
      </c>
      <c r="K34" s="136">
        <v>1244578.6800000002</v>
      </c>
      <c r="L34" s="136">
        <v>0</v>
      </c>
      <c r="M34" s="136">
        <v>506637.05</v>
      </c>
      <c r="N34" s="136">
        <v>1386756.1</v>
      </c>
      <c r="O34" s="136">
        <v>0</v>
      </c>
      <c r="P34" s="106">
        <v>9762139.0200000014</v>
      </c>
      <c r="Q34" s="130">
        <f t="shared" si="0"/>
        <v>15167185.250000002</v>
      </c>
      <c r="T34" s="7"/>
      <c r="U34" s="7"/>
    </row>
    <row r="35" spans="2:21" x14ac:dyDescent="0.25">
      <c r="B35" s="41" t="s">
        <v>40</v>
      </c>
      <c r="C35" s="131">
        <v>2391337</v>
      </c>
      <c r="D35" s="131">
        <v>2391337</v>
      </c>
      <c r="E35" s="137">
        <v>0</v>
      </c>
      <c r="F35" s="134">
        <v>0</v>
      </c>
      <c r="G35" s="134">
        <v>0</v>
      </c>
      <c r="H35" s="134">
        <v>0</v>
      </c>
      <c r="I35" s="134">
        <v>0</v>
      </c>
      <c r="J35" s="134">
        <v>0</v>
      </c>
      <c r="K35" s="134">
        <v>0</v>
      </c>
      <c r="L35" s="134">
        <v>0</v>
      </c>
      <c r="M35" s="134">
        <v>0</v>
      </c>
      <c r="N35" s="134">
        <v>0</v>
      </c>
      <c r="O35" s="134">
        <v>0</v>
      </c>
      <c r="P35" s="134">
        <v>0</v>
      </c>
      <c r="Q35" s="95">
        <f t="shared" si="0"/>
        <v>0</v>
      </c>
      <c r="T35" s="7"/>
      <c r="U35" s="7"/>
    </row>
    <row r="36" spans="2:21" x14ac:dyDescent="0.25">
      <c r="B36" s="41" t="s">
        <v>103</v>
      </c>
      <c r="C36" s="131"/>
      <c r="D36" s="131">
        <v>8381110.8600000003</v>
      </c>
      <c r="E36" s="137">
        <v>0</v>
      </c>
      <c r="F36" s="134">
        <v>0</v>
      </c>
      <c r="G36" s="134">
        <v>0</v>
      </c>
      <c r="H36" s="134">
        <v>0</v>
      </c>
      <c r="I36" s="134">
        <v>0</v>
      </c>
      <c r="J36" s="134">
        <v>0</v>
      </c>
      <c r="K36" s="134">
        <v>0</v>
      </c>
      <c r="L36" s="134">
        <v>0</v>
      </c>
      <c r="M36" s="134">
        <v>0</v>
      </c>
      <c r="N36" s="134">
        <v>0</v>
      </c>
      <c r="O36" s="134">
        <v>0</v>
      </c>
      <c r="P36" s="134">
        <v>0</v>
      </c>
      <c r="Q36" s="95">
        <f t="shared" si="0"/>
        <v>0</v>
      </c>
      <c r="T36" s="7"/>
      <c r="U36" s="7"/>
    </row>
    <row r="37" spans="2:21" x14ac:dyDescent="0.25">
      <c r="B37" s="41" t="s">
        <v>123</v>
      </c>
      <c r="C37" s="131">
        <v>19005181</v>
      </c>
      <c r="D37" s="131">
        <v>19005181</v>
      </c>
      <c r="E37" s="137">
        <v>0</v>
      </c>
      <c r="F37" s="134">
        <v>0</v>
      </c>
      <c r="G37" s="134">
        <v>0</v>
      </c>
      <c r="H37" s="134">
        <v>0</v>
      </c>
      <c r="I37" s="134">
        <v>0</v>
      </c>
      <c r="J37" s="134">
        <v>0</v>
      </c>
      <c r="K37" s="134">
        <v>0</v>
      </c>
      <c r="L37" s="134">
        <v>0</v>
      </c>
      <c r="M37" s="134">
        <v>0</v>
      </c>
      <c r="N37" s="134">
        <v>0</v>
      </c>
      <c r="O37" s="134">
        <v>0</v>
      </c>
      <c r="P37" s="134">
        <v>0</v>
      </c>
      <c r="Q37" s="95">
        <f t="shared" si="0"/>
        <v>0</v>
      </c>
      <c r="T37" s="7"/>
      <c r="U37" s="7"/>
    </row>
    <row r="38" spans="2:21" x14ac:dyDescent="0.25">
      <c r="B38" s="41" t="s">
        <v>115</v>
      </c>
      <c r="C38" s="131">
        <v>419570008</v>
      </c>
      <c r="D38" s="131">
        <v>419570008</v>
      </c>
      <c r="E38" s="137">
        <v>0</v>
      </c>
      <c r="F38" s="134">
        <v>0</v>
      </c>
      <c r="G38" s="134">
        <v>0</v>
      </c>
      <c r="H38" s="134">
        <v>0</v>
      </c>
      <c r="I38" s="134">
        <v>0</v>
      </c>
      <c r="J38" s="134">
        <v>0</v>
      </c>
      <c r="K38" s="134">
        <v>0</v>
      </c>
      <c r="L38" s="134">
        <v>0</v>
      </c>
      <c r="M38" s="134">
        <v>0</v>
      </c>
      <c r="N38" s="134">
        <v>0</v>
      </c>
      <c r="O38" s="134">
        <v>0</v>
      </c>
      <c r="P38" s="134">
        <v>0</v>
      </c>
      <c r="Q38" s="95">
        <f t="shared" si="0"/>
        <v>0</v>
      </c>
      <c r="T38" s="7"/>
      <c r="U38" s="7"/>
    </row>
    <row r="39" spans="2:21" x14ac:dyDescent="0.25">
      <c r="B39" s="41" t="s">
        <v>132</v>
      </c>
      <c r="C39" s="131">
        <v>11006844</v>
      </c>
      <c r="D39" s="131">
        <v>11006844</v>
      </c>
      <c r="E39" s="137">
        <v>0</v>
      </c>
      <c r="F39" s="134">
        <v>0</v>
      </c>
      <c r="G39" s="134">
        <v>0</v>
      </c>
      <c r="H39" s="134">
        <v>0</v>
      </c>
      <c r="I39" s="134">
        <v>0</v>
      </c>
      <c r="J39" s="134">
        <v>0</v>
      </c>
      <c r="K39" s="134">
        <v>0</v>
      </c>
      <c r="L39" s="134">
        <v>0</v>
      </c>
      <c r="M39" s="134">
        <v>0</v>
      </c>
      <c r="N39" s="134">
        <v>0</v>
      </c>
      <c r="O39" s="134">
        <v>0</v>
      </c>
      <c r="P39" s="134">
        <v>0</v>
      </c>
      <c r="Q39" s="95">
        <f t="shared" si="0"/>
        <v>0</v>
      </c>
      <c r="T39" s="7"/>
      <c r="U39" s="7"/>
    </row>
    <row r="40" spans="2:21" ht="30" x14ac:dyDescent="0.25">
      <c r="B40" s="181" t="s">
        <v>124</v>
      </c>
      <c r="C40" s="134">
        <v>0</v>
      </c>
      <c r="D40" s="131">
        <v>0</v>
      </c>
      <c r="E40" s="137">
        <v>0</v>
      </c>
      <c r="F40" s="134">
        <v>0</v>
      </c>
      <c r="G40" s="134">
        <v>0</v>
      </c>
      <c r="H40" s="134">
        <v>0</v>
      </c>
      <c r="I40" s="134">
        <v>0</v>
      </c>
      <c r="J40" s="134">
        <v>0</v>
      </c>
      <c r="K40" s="134">
        <v>0</v>
      </c>
      <c r="L40" s="134">
        <v>0</v>
      </c>
      <c r="M40" s="134">
        <v>0</v>
      </c>
      <c r="N40" s="134">
        <v>0</v>
      </c>
      <c r="O40" s="134">
        <v>0</v>
      </c>
      <c r="P40" s="134">
        <v>0</v>
      </c>
      <c r="Q40" s="95">
        <f t="shared" si="0"/>
        <v>0</v>
      </c>
      <c r="T40" s="7"/>
      <c r="U40" s="7"/>
    </row>
    <row r="41" spans="2:21" x14ac:dyDescent="0.25">
      <c r="B41" s="41" t="s">
        <v>133</v>
      </c>
      <c r="C41" s="131">
        <v>8326174</v>
      </c>
      <c r="D41" s="131">
        <v>8326174</v>
      </c>
      <c r="E41" s="137">
        <v>0</v>
      </c>
      <c r="F41" s="134">
        <v>0</v>
      </c>
      <c r="G41" s="134">
        <v>0</v>
      </c>
      <c r="H41" s="134">
        <v>0</v>
      </c>
      <c r="I41" s="134">
        <v>0</v>
      </c>
      <c r="J41" s="134">
        <v>0</v>
      </c>
      <c r="K41" s="134">
        <v>0</v>
      </c>
      <c r="L41" s="134">
        <v>0</v>
      </c>
      <c r="M41" s="134">
        <v>0</v>
      </c>
      <c r="N41" s="134">
        <v>0</v>
      </c>
      <c r="O41" s="134">
        <v>0</v>
      </c>
      <c r="P41" s="134">
        <v>0</v>
      </c>
      <c r="Q41" s="95">
        <f t="shared" si="0"/>
        <v>0</v>
      </c>
      <c r="T41" s="7"/>
      <c r="U41" s="7"/>
    </row>
    <row r="42" spans="2:21" x14ac:dyDescent="0.25">
      <c r="B42" s="41" t="s">
        <v>134</v>
      </c>
      <c r="C42" s="134">
        <v>0</v>
      </c>
      <c r="D42" s="131">
        <v>3935599</v>
      </c>
      <c r="E42" s="137">
        <v>0</v>
      </c>
      <c r="F42" s="134">
        <v>0</v>
      </c>
      <c r="G42" s="134">
        <v>0</v>
      </c>
      <c r="H42" s="134">
        <v>0</v>
      </c>
      <c r="I42" s="134">
        <v>2197796.4</v>
      </c>
      <c r="J42" s="134">
        <v>69278</v>
      </c>
      <c r="K42" s="134">
        <v>1244578.6800000002</v>
      </c>
      <c r="L42" s="134">
        <v>0</v>
      </c>
      <c r="M42" s="134">
        <v>130317.11</v>
      </c>
      <c r="N42" s="134">
        <v>140062.5</v>
      </c>
      <c r="O42" s="134">
        <v>0</v>
      </c>
      <c r="P42" s="134">
        <v>43046.400000000001</v>
      </c>
      <c r="Q42" s="95">
        <f t="shared" si="0"/>
        <v>3825079.09</v>
      </c>
    </row>
    <row r="43" spans="2:21" ht="15" customHeight="1" x14ac:dyDescent="0.25">
      <c r="B43" s="41" t="s">
        <v>135</v>
      </c>
      <c r="C43" s="134">
        <v>0</v>
      </c>
      <c r="D43" s="131">
        <v>14594131.539999999</v>
      </c>
      <c r="E43" s="137">
        <v>0</v>
      </c>
      <c r="F43" s="134">
        <v>0</v>
      </c>
      <c r="G43" s="134">
        <v>0</v>
      </c>
      <c r="H43" s="134">
        <v>0</v>
      </c>
      <c r="I43" s="134">
        <v>0</v>
      </c>
      <c r="J43" s="134">
        <v>0</v>
      </c>
      <c r="K43" s="134">
        <v>0</v>
      </c>
      <c r="L43" s="134">
        <v>0</v>
      </c>
      <c r="M43" s="134">
        <v>376319.94</v>
      </c>
      <c r="N43" s="134">
        <v>1246693.6000000001</v>
      </c>
      <c r="O43" s="134">
        <v>0</v>
      </c>
      <c r="P43" s="134">
        <v>9719092.620000001</v>
      </c>
      <c r="Q43" s="95">
        <f t="shared" si="0"/>
        <v>11342106.16</v>
      </c>
    </row>
    <row r="44" spans="2:21" x14ac:dyDescent="0.25">
      <c r="B44" s="96" t="s">
        <v>42</v>
      </c>
      <c r="C44" s="109">
        <f>C10+C12++C26+C19+C34</f>
        <v>182201222621</v>
      </c>
      <c r="D44" s="109">
        <f t="shared" ref="D44:Q44" si="3">D10+D12+D23+D26+D19+D34</f>
        <v>204835176955.14999</v>
      </c>
      <c r="E44" s="88">
        <f t="shared" si="3"/>
        <v>7688149192.3899994</v>
      </c>
      <c r="F44" s="88">
        <f t="shared" si="3"/>
        <v>8678944969</v>
      </c>
      <c r="G44" s="88">
        <f t="shared" si="3"/>
        <v>10364519613.700001</v>
      </c>
      <c r="H44" s="88">
        <f t="shared" si="3"/>
        <v>11109981017.910002</v>
      </c>
      <c r="I44" s="88">
        <f t="shared" si="3"/>
        <v>11413632951.180002</v>
      </c>
      <c r="J44" s="88">
        <f t="shared" si="3"/>
        <v>9997655700.9300003</v>
      </c>
      <c r="K44" s="88">
        <f t="shared" si="3"/>
        <v>10143726770.200001</v>
      </c>
      <c r="L44" s="88">
        <f t="shared" si="3"/>
        <v>11059140677.77</v>
      </c>
      <c r="M44" s="88">
        <f t="shared" si="3"/>
        <v>10302291908.829998</v>
      </c>
      <c r="N44" s="88">
        <f t="shared" si="3"/>
        <v>10617089509.389999</v>
      </c>
      <c r="O44" s="88">
        <f t="shared" si="3"/>
        <v>13036639180.07</v>
      </c>
      <c r="P44" s="88">
        <f t="shared" si="3"/>
        <v>18682165431.620003</v>
      </c>
      <c r="Q44" s="88">
        <f t="shared" si="3"/>
        <v>133093936922.99005</v>
      </c>
    </row>
    <row r="45" spans="2:21" x14ac:dyDescent="0.25">
      <c r="B45" s="84"/>
      <c r="C45" s="110"/>
      <c r="D45" s="110"/>
      <c r="E45" s="77"/>
      <c r="F45" s="77"/>
      <c r="G45" s="77"/>
      <c r="H45" s="77"/>
      <c r="I45" s="77"/>
      <c r="J45" s="77"/>
      <c r="K45" s="77"/>
      <c r="L45" s="77"/>
      <c r="M45" s="77"/>
      <c r="N45" s="77"/>
      <c r="O45" s="77"/>
      <c r="P45" s="77"/>
      <c r="Q45" s="77"/>
    </row>
    <row r="46" spans="2:21" x14ac:dyDescent="0.25">
      <c r="B46" s="96"/>
      <c r="C46" s="109"/>
      <c r="D46" s="122"/>
      <c r="E46" s="94" t="s">
        <v>10</v>
      </c>
      <c r="F46" s="94" t="s">
        <v>11</v>
      </c>
      <c r="G46" s="94" t="s">
        <v>12</v>
      </c>
      <c r="H46" s="94" t="s">
        <v>13</v>
      </c>
      <c r="I46" s="94" t="s">
        <v>14</v>
      </c>
      <c r="J46" s="94" t="s">
        <v>15</v>
      </c>
      <c r="K46" s="94" t="s">
        <v>16</v>
      </c>
      <c r="L46" s="94" t="s">
        <v>17</v>
      </c>
      <c r="M46" s="94" t="s">
        <v>18</v>
      </c>
      <c r="N46" s="94" t="s">
        <v>19</v>
      </c>
      <c r="O46" s="94" t="s">
        <v>20</v>
      </c>
      <c r="P46" s="94" t="s">
        <v>21</v>
      </c>
      <c r="Q46" s="94" t="s">
        <v>22</v>
      </c>
    </row>
    <row r="47" spans="2:21" x14ac:dyDescent="0.25">
      <c r="B47" s="80" t="s">
        <v>23</v>
      </c>
      <c r="C47" s="113">
        <f>C48</f>
        <v>30897342</v>
      </c>
      <c r="D47" s="113">
        <v>30897342</v>
      </c>
      <c r="E47" s="81">
        <f>E48</f>
        <v>0</v>
      </c>
      <c r="F47" s="81">
        <f t="shared" ref="F47:P47" si="4">F48</f>
        <v>0</v>
      </c>
      <c r="G47" s="81">
        <f t="shared" si="4"/>
        <v>0</v>
      </c>
      <c r="H47" s="81">
        <f t="shared" si="4"/>
        <v>0</v>
      </c>
      <c r="I47" s="81">
        <f t="shared" si="4"/>
        <v>0</v>
      </c>
      <c r="J47" s="81">
        <f t="shared" si="4"/>
        <v>0</v>
      </c>
      <c r="K47" s="81">
        <f t="shared" si="4"/>
        <v>0</v>
      </c>
      <c r="L47" s="81">
        <f t="shared" si="4"/>
        <v>0</v>
      </c>
      <c r="M47" s="81">
        <f t="shared" si="4"/>
        <v>0</v>
      </c>
      <c r="N47" s="81">
        <f t="shared" si="4"/>
        <v>0</v>
      </c>
      <c r="O47" s="81">
        <f t="shared" si="4"/>
        <v>0</v>
      </c>
      <c r="P47" s="81">
        <f t="shared" si="4"/>
        <v>0</v>
      </c>
      <c r="Q47" s="81">
        <f>SUM(E47:P47)</f>
        <v>0</v>
      </c>
    </row>
    <row r="48" spans="2:21" x14ac:dyDescent="0.25">
      <c r="B48" s="41" t="s">
        <v>24</v>
      </c>
      <c r="C48" s="114">
        <v>30897342</v>
      </c>
      <c r="D48" s="114">
        <v>30897342</v>
      </c>
      <c r="E48" s="95">
        <v>0</v>
      </c>
      <c r="F48" s="95">
        <v>0</v>
      </c>
      <c r="G48" s="95">
        <v>0</v>
      </c>
      <c r="H48" s="95">
        <v>0</v>
      </c>
      <c r="I48" s="95">
        <v>0</v>
      </c>
      <c r="J48" s="95">
        <v>0</v>
      </c>
      <c r="K48" s="95">
        <v>0</v>
      </c>
      <c r="L48" s="95">
        <v>0</v>
      </c>
      <c r="M48" s="95">
        <v>0</v>
      </c>
      <c r="N48" s="95">
        <v>0</v>
      </c>
      <c r="O48" s="95">
        <v>0</v>
      </c>
      <c r="P48" s="95">
        <v>0</v>
      </c>
      <c r="Q48" s="95">
        <f>SUM(E48:P48)</f>
        <v>0</v>
      </c>
      <c r="S48" s="7"/>
    </row>
    <row r="49" spans="2:19" x14ac:dyDescent="0.25">
      <c r="B49" s="80" t="s">
        <v>25</v>
      </c>
      <c r="C49" s="113">
        <f>SUM(C50:C53)</f>
        <v>1333308604</v>
      </c>
      <c r="D49" s="113">
        <v>4248008604</v>
      </c>
      <c r="E49" s="81">
        <f>SUM(E50:E53)</f>
        <v>0</v>
      </c>
      <c r="F49" s="81">
        <f t="shared" ref="F49:H49" si="5">SUM(F50:F53)</f>
        <v>0</v>
      </c>
      <c r="G49" s="81">
        <f t="shared" si="5"/>
        <v>0</v>
      </c>
      <c r="H49" s="81">
        <f t="shared" si="5"/>
        <v>0</v>
      </c>
      <c r="I49" s="81">
        <f>SUM(I50:I53)</f>
        <v>0</v>
      </c>
      <c r="J49" s="81">
        <f>SUM(J50:J52)</f>
        <v>0</v>
      </c>
      <c r="K49" s="81">
        <f>SUM(K50:K52)</f>
        <v>0</v>
      </c>
      <c r="L49" s="81">
        <f t="shared" ref="L49:P49" si="6">SUM(L50:L52)</f>
        <v>0</v>
      </c>
      <c r="M49" s="81">
        <f t="shared" si="6"/>
        <v>0</v>
      </c>
      <c r="N49" s="81">
        <f t="shared" si="6"/>
        <v>0</v>
      </c>
      <c r="O49" s="81">
        <f t="shared" si="6"/>
        <v>0</v>
      </c>
      <c r="P49" s="81">
        <f t="shared" si="6"/>
        <v>0</v>
      </c>
      <c r="Q49" s="81">
        <f>SUM(E49:P49)</f>
        <v>0</v>
      </c>
      <c r="S49" s="7"/>
    </row>
    <row r="50" spans="2:19" x14ac:dyDescent="0.25">
      <c r="B50" s="41" t="s">
        <v>56</v>
      </c>
      <c r="C50" s="132">
        <v>5000000</v>
      </c>
      <c r="D50" s="132">
        <v>5000000</v>
      </c>
      <c r="E50" s="95">
        <v>0</v>
      </c>
      <c r="F50" s="95">
        <v>0</v>
      </c>
      <c r="G50" s="95">
        <v>0</v>
      </c>
      <c r="H50" s="95">
        <v>0</v>
      </c>
      <c r="I50" s="95">
        <v>0</v>
      </c>
      <c r="J50" s="95">
        <v>0</v>
      </c>
      <c r="K50" s="95">
        <v>0</v>
      </c>
      <c r="L50" s="95">
        <v>0</v>
      </c>
      <c r="M50" s="95">
        <v>0</v>
      </c>
      <c r="N50" s="95">
        <v>0</v>
      </c>
      <c r="O50" s="95">
        <v>0</v>
      </c>
      <c r="P50" s="95">
        <v>0</v>
      </c>
      <c r="Q50" s="95">
        <f>SUM(E50:P50)</f>
        <v>0</v>
      </c>
      <c r="S50" s="7"/>
    </row>
    <row r="51" spans="2:19" x14ac:dyDescent="0.25">
      <c r="B51" s="41" t="s">
        <v>26</v>
      </c>
      <c r="C51" s="114">
        <v>0</v>
      </c>
      <c r="D51" s="114">
        <v>0</v>
      </c>
      <c r="E51" s="95">
        <v>0</v>
      </c>
      <c r="F51" s="95">
        <v>0</v>
      </c>
      <c r="G51" s="95">
        <v>0</v>
      </c>
      <c r="H51" s="95">
        <v>0</v>
      </c>
      <c r="I51" s="95">
        <v>0</v>
      </c>
      <c r="J51" s="95">
        <v>0</v>
      </c>
      <c r="K51" s="95">
        <v>0</v>
      </c>
      <c r="L51" s="95">
        <v>0</v>
      </c>
      <c r="M51" s="95">
        <v>0</v>
      </c>
      <c r="N51" s="95">
        <v>0</v>
      </c>
      <c r="O51" s="95">
        <v>0</v>
      </c>
      <c r="P51" s="95">
        <v>0</v>
      </c>
      <c r="Q51" s="95">
        <f t="shared" ref="Q51:Q56" si="7">SUM(E51:P51)</f>
        <v>0</v>
      </c>
      <c r="S51" s="7"/>
    </row>
    <row r="52" spans="2:19" x14ac:dyDescent="0.25">
      <c r="B52" s="41" t="s">
        <v>44</v>
      </c>
      <c r="C52" s="132">
        <v>1328308604</v>
      </c>
      <c r="D52" s="132">
        <v>4243008604</v>
      </c>
      <c r="E52" s="95">
        <v>0</v>
      </c>
      <c r="F52" s="95">
        <v>0</v>
      </c>
      <c r="G52" s="95">
        <v>0</v>
      </c>
      <c r="H52" s="95">
        <v>0</v>
      </c>
      <c r="I52" s="95">
        <v>0</v>
      </c>
      <c r="J52" s="95">
        <v>0</v>
      </c>
      <c r="K52" s="95">
        <v>0</v>
      </c>
      <c r="L52" s="95">
        <v>0</v>
      </c>
      <c r="M52" s="95">
        <v>0</v>
      </c>
      <c r="N52" s="95">
        <v>0</v>
      </c>
      <c r="O52" s="95">
        <v>0</v>
      </c>
      <c r="P52" s="95">
        <v>0</v>
      </c>
      <c r="Q52" s="95">
        <f t="shared" si="7"/>
        <v>0</v>
      </c>
      <c r="S52" s="7"/>
    </row>
    <row r="53" spans="2:19" s="10" customFormat="1" x14ac:dyDescent="0.25">
      <c r="B53" s="41" t="s">
        <v>105</v>
      </c>
      <c r="C53" s="132">
        <v>0</v>
      </c>
      <c r="D53" s="132">
        <v>0</v>
      </c>
      <c r="E53" s="95">
        <v>0</v>
      </c>
      <c r="F53" s="95">
        <v>0</v>
      </c>
      <c r="G53" s="95">
        <v>0</v>
      </c>
      <c r="H53" s="95">
        <v>0</v>
      </c>
      <c r="I53" s="95">
        <v>0</v>
      </c>
      <c r="J53" s="95">
        <v>0</v>
      </c>
      <c r="K53" s="95">
        <v>0</v>
      </c>
      <c r="L53" s="95">
        <v>0</v>
      </c>
      <c r="M53" s="95">
        <v>0</v>
      </c>
      <c r="N53" s="95">
        <v>0</v>
      </c>
      <c r="O53" s="95">
        <v>0</v>
      </c>
      <c r="P53" s="95">
        <v>0</v>
      </c>
      <c r="Q53" s="95">
        <f t="shared" si="7"/>
        <v>0</v>
      </c>
      <c r="R53"/>
      <c r="S53" s="7"/>
    </row>
    <row r="54" spans="2:19" x14ac:dyDescent="0.25">
      <c r="B54" s="80" t="s">
        <v>28</v>
      </c>
      <c r="C54" s="113">
        <f>C55</f>
        <v>0</v>
      </c>
      <c r="D54" s="113">
        <v>0</v>
      </c>
      <c r="E54" s="81">
        <f t="shared" ref="E54:J54" si="8">E55</f>
        <v>0</v>
      </c>
      <c r="F54" s="81">
        <f t="shared" si="8"/>
        <v>0</v>
      </c>
      <c r="G54" s="81">
        <f t="shared" si="8"/>
        <v>0</v>
      </c>
      <c r="H54" s="81">
        <f t="shared" si="8"/>
        <v>0</v>
      </c>
      <c r="I54" s="81">
        <f t="shared" si="8"/>
        <v>0</v>
      </c>
      <c r="J54" s="81">
        <f t="shared" si="8"/>
        <v>0</v>
      </c>
      <c r="K54" s="81">
        <f>K55</f>
        <v>0</v>
      </c>
      <c r="L54" s="81">
        <f t="shared" ref="L54:P54" si="9">L55</f>
        <v>0</v>
      </c>
      <c r="M54" s="81">
        <f t="shared" si="9"/>
        <v>0</v>
      </c>
      <c r="N54" s="81">
        <f t="shared" si="9"/>
        <v>0</v>
      </c>
      <c r="O54" s="81">
        <f t="shared" si="9"/>
        <v>0</v>
      </c>
      <c r="P54" s="81">
        <f t="shared" si="9"/>
        <v>0</v>
      </c>
      <c r="Q54" s="81">
        <f t="shared" si="7"/>
        <v>0</v>
      </c>
    </row>
    <row r="55" spans="2:19" s="11" customFormat="1" x14ac:dyDescent="0.25">
      <c r="B55" s="41" t="s">
        <v>29</v>
      </c>
      <c r="C55" s="114">
        <v>0</v>
      </c>
      <c r="D55" s="114">
        <v>0</v>
      </c>
      <c r="E55" s="95">
        <v>0</v>
      </c>
      <c r="F55" s="95">
        <v>0</v>
      </c>
      <c r="G55" s="95">
        <v>0</v>
      </c>
      <c r="H55" s="95">
        <v>0</v>
      </c>
      <c r="I55" s="95">
        <v>0</v>
      </c>
      <c r="J55" s="95">
        <v>0</v>
      </c>
      <c r="K55" s="95">
        <v>0</v>
      </c>
      <c r="L55" s="95">
        <v>0</v>
      </c>
      <c r="M55" s="95">
        <v>0</v>
      </c>
      <c r="N55" s="95">
        <v>0</v>
      </c>
      <c r="O55" s="95">
        <v>0</v>
      </c>
      <c r="P55" s="95">
        <v>0</v>
      </c>
      <c r="Q55" s="95">
        <f t="shared" si="7"/>
        <v>0</v>
      </c>
      <c r="R55"/>
      <c r="S55"/>
    </row>
    <row r="56" spans="2:19" x14ac:dyDescent="0.25">
      <c r="B56" s="96" t="s">
        <v>45</v>
      </c>
      <c r="C56" s="109">
        <f>C47+C49+C54</f>
        <v>1364205946</v>
      </c>
      <c r="D56" s="109">
        <f>D47+D49+D54</f>
        <v>4278905946</v>
      </c>
      <c r="E56" s="88">
        <f t="shared" ref="E56:P56" si="10">E47+E49+E54</f>
        <v>0</v>
      </c>
      <c r="F56" s="88">
        <f t="shared" si="10"/>
        <v>0</v>
      </c>
      <c r="G56" s="88">
        <f t="shared" si="10"/>
        <v>0</v>
      </c>
      <c r="H56" s="88">
        <f t="shared" si="10"/>
        <v>0</v>
      </c>
      <c r="I56" s="88">
        <f t="shared" si="10"/>
        <v>0</v>
      </c>
      <c r="J56" s="88">
        <f>J47+J49+J54</f>
        <v>0</v>
      </c>
      <c r="K56" s="88">
        <f>K47+K49+K54</f>
        <v>0</v>
      </c>
      <c r="L56" s="88">
        <f t="shared" si="10"/>
        <v>0</v>
      </c>
      <c r="M56" s="88">
        <f t="shared" si="10"/>
        <v>0</v>
      </c>
      <c r="N56" s="88">
        <f t="shared" si="10"/>
        <v>0</v>
      </c>
      <c r="O56" s="88">
        <f t="shared" si="10"/>
        <v>0</v>
      </c>
      <c r="P56" s="88">
        <f t="shared" si="10"/>
        <v>0</v>
      </c>
      <c r="Q56" s="88">
        <f t="shared" si="7"/>
        <v>0</v>
      </c>
    </row>
    <row r="57" spans="2:19" x14ac:dyDescent="0.25">
      <c r="B57" s="89"/>
      <c r="C57" s="111"/>
      <c r="D57" s="111"/>
      <c r="E57" s="90"/>
      <c r="F57" s="90"/>
      <c r="G57" s="90"/>
      <c r="H57" s="90"/>
      <c r="I57" s="90"/>
      <c r="J57" s="90"/>
      <c r="K57" s="90"/>
      <c r="L57" s="90"/>
      <c r="M57" s="91"/>
      <c r="N57" s="91"/>
      <c r="O57" s="91"/>
      <c r="P57" s="91"/>
      <c r="Q57" s="92"/>
    </row>
    <row r="58" spans="2:19" x14ac:dyDescent="0.25">
      <c r="B58" s="93" t="s">
        <v>46</v>
      </c>
      <c r="C58" s="112">
        <f t="shared" ref="C58:N58" si="11">C44+C56</f>
        <v>183565428567</v>
      </c>
      <c r="D58" s="112">
        <f t="shared" si="11"/>
        <v>209114082901.14999</v>
      </c>
      <c r="E58" s="88">
        <f t="shared" si="11"/>
        <v>7688149192.3899994</v>
      </c>
      <c r="F58" s="88">
        <f t="shared" si="11"/>
        <v>8678944969</v>
      </c>
      <c r="G58" s="88">
        <f t="shared" si="11"/>
        <v>10364519613.700001</v>
      </c>
      <c r="H58" s="88">
        <f t="shared" si="11"/>
        <v>11109981017.910002</v>
      </c>
      <c r="I58" s="88">
        <f t="shared" si="11"/>
        <v>11413632951.180002</v>
      </c>
      <c r="J58" s="88">
        <f t="shared" si="11"/>
        <v>9997655700.9300003</v>
      </c>
      <c r="K58" s="88">
        <f t="shared" si="11"/>
        <v>10143726770.200001</v>
      </c>
      <c r="L58" s="88">
        <f t="shared" si="11"/>
        <v>11059140677.77</v>
      </c>
      <c r="M58" s="88">
        <f t="shared" si="11"/>
        <v>10302291908.829998</v>
      </c>
      <c r="N58" s="88">
        <f t="shared" si="11"/>
        <v>10617089509.389999</v>
      </c>
      <c r="O58" s="88">
        <f t="shared" ref="O58:Q58" si="12">O44+O56</f>
        <v>13036639180.07</v>
      </c>
      <c r="P58" s="88">
        <f t="shared" si="12"/>
        <v>18682165431.620003</v>
      </c>
      <c r="Q58" s="88">
        <f t="shared" si="12"/>
        <v>133093936922.99005</v>
      </c>
    </row>
    <row r="59" spans="2:19" x14ac:dyDescent="0.25">
      <c r="B59" s="71" t="s">
        <v>106</v>
      </c>
      <c r="C59" s="103"/>
      <c r="D59" s="103"/>
      <c r="E59" s="21"/>
      <c r="F59" s="21"/>
      <c r="G59" s="21"/>
      <c r="H59" s="21"/>
      <c r="I59" s="21"/>
      <c r="J59" s="21"/>
      <c r="K59" s="21"/>
      <c r="L59" s="21"/>
      <c r="M59" s="21"/>
      <c r="N59" s="21"/>
      <c r="O59" s="21"/>
      <c r="P59" s="21"/>
      <c r="Q59" s="21"/>
    </row>
    <row r="60" spans="2:19" x14ac:dyDescent="0.25">
      <c r="B60" s="71" t="s">
        <v>136</v>
      </c>
      <c r="C60" s="129"/>
      <c r="D60" s="129"/>
      <c r="E60" s="103"/>
      <c r="F60" s="21"/>
      <c r="G60" s="21"/>
      <c r="H60" s="21"/>
      <c r="I60" s="22"/>
      <c r="J60" s="21"/>
      <c r="K60" s="20"/>
      <c r="L60" s="20"/>
      <c r="M60" s="20"/>
      <c r="N60" s="20"/>
      <c r="O60" s="20"/>
      <c r="P60" s="20"/>
      <c r="Q60" s="19"/>
    </row>
    <row r="61" spans="2:19" x14ac:dyDescent="0.25">
      <c r="B61" s="72" t="s">
        <v>60</v>
      </c>
      <c r="C61" s="115"/>
      <c r="D61" s="115"/>
      <c r="E61" s="115"/>
      <c r="F61" s="115"/>
      <c r="G61" s="115"/>
      <c r="H61" s="115"/>
      <c r="I61" s="115"/>
      <c r="J61" s="115"/>
      <c r="K61" s="18"/>
      <c r="L61" s="18"/>
      <c r="M61" s="18"/>
      <c r="N61" s="18"/>
      <c r="O61" s="18"/>
      <c r="P61" s="18"/>
      <c r="Q61" s="18"/>
    </row>
    <row r="62" spans="2:19" s="17" customFormat="1" x14ac:dyDescent="0.25">
      <c r="B62" s="115"/>
      <c r="C62" s="116"/>
      <c r="D62" s="116"/>
      <c r="E62" s="116"/>
      <c r="F62" s="116"/>
      <c r="G62" s="116"/>
      <c r="H62" s="116"/>
      <c r="I62" s="116"/>
      <c r="R62"/>
      <c r="S62"/>
    </row>
    <row r="63" spans="2:19" x14ac:dyDescent="0.25">
      <c r="B63" s="116"/>
    </row>
    <row r="65" spans="3:4" x14ac:dyDescent="0.25">
      <c r="C65" s="105"/>
      <c r="D65" s="10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J48:Q55 Q10:Q43 C12:C3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6F42-1F14-4A6A-ACF2-F438957509B0}">
  <dimension ref="B1:U62"/>
  <sheetViews>
    <sheetView showGridLines="0" tabSelected="1" zoomScale="70" zoomScaleNormal="70" workbookViewId="0">
      <selection activeCell="B8" sqref="B8:B9"/>
    </sheetView>
  </sheetViews>
  <sheetFormatPr baseColWidth="10" defaultColWidth="11.42578125" defaultRowHeight="15" x14ac:dyDescent="0.25"/>
  <cols>
    <col min="1" max="1" width="8.85546875" customWidth="1"/>
    <col min="2" max="2" width="105.42578125" customWidth="1"/>
    <col min="3" max="3" width="19.7109375" style="100" customWidth="1"/>
    <col min="4" max="4" width="22.5703125" style="100" customWidth="1"/>
    <col min="5" max="5" width="15.28515625" style="17" bestFit="1" customWidth="1"/>
    <col min="6" max="13" width="15.28515625" style="17" customWidth="1"/>
    <col min="14" max="14" width="14.28515625" style="17" customWidth="1"/>
    <col min="15" max="15" width="17.85546875" style="17" customWidth="1"/>
    <col min="16" max="16" width="16.7109375" style="17" hidden="1" customWidth="1"/>
    <col min="17" max="17" width="20.140625" style="17" bestFit="1" customWidth="1"/>
    <col min="18" max="18" width="17.85546875" bestFit="1" customWidth="1"/>
    <col min="19" max="19" width="18.85546875" customWidth="1"/>
    <col min="20" max="20" width="24.42578125" customWidth="1"/>
    <col min="21" max="22" width="15.85546875" customWidth="1"/>
  </cols>
  <sheetData>
    <row r="1" spans="2:21" x14ac:dyDescent="0.25">
      <c r="E1" s="30"/>
      <c r="F1" s="30"/>
      <c r="G1" s="30"/>
      <c r="H1" s="30"/>
      <c r="I1" s="30"/>
      <c r="J1" s="30"/>
      <c r="K1" s="30"/>
      <c r="L1" s="30"/>
      <c r="M1" s="30"/>
      <c r="N1" s="30"/>
      <c r="O1" s="30"/>
      <c r="P1" s="30"/>
      <c r="Q1" s="19"/>
    </row>
    <row r="2" spans="2:21" ht="28.5" x14ac:dyDescent="0.25">
      <c r="B2" s="192" t="s">
        <v>0</v>
      </c>
      <c r="C2" s="192"/>
      <c r="D2" s="192"/>
      <c r="E2" s="192"/>
      <c r="F2" s="192"/>
      <c r="G2" s="192"/>
      <c r="H2" s="192"/>
      <c r="I2" s="192"/>
      <c r="J2" s="192"/>
      <c r="K2" s="192"/>
      <c r="L2" s="192"/>
      <c r="M2" s="192"/>
      <c r="N2" s="192"/>
      <c r="O2" s="192"/>
      <c r="P2" s="192"/>
      <c r="Q2" s="192"/>
    </row>
    <row r="3" spans="2:21" ht="21" x14ac:dyDescent="0.25">
      <c r="B3" s="193" t="s">
        <v>1</v>
      </c>
      <c r="C3" s="193"/>
      <c r="D3" s="193"/>
      <c r="E3" s="193"/>
      <c r="F3" s="193"/>
      <c r="G3" s="193"/>
      <c r="H3" s="193"/>
      <c r="I3" s="193"/>
      <c r="J3" s="193"/>
      <c r="K3" s="193"/>
      <c r="L3" s="193"/>
      <c r="M3" s="193"/>
      <c r="N3" s="193"/>
      <c r="O3" s="193"/>
      <c r="P3" s="193"/>
      <c r="Q3" s="193"/>
    </row>
    <row r="4" spans="2:21" ht="15.75" customHeight="1" x14ac:dyDescent="0.25">
      <c r="B4" s="194" t="s">
        <v>2</v>
      </c>
      <c r="C4" s="194"/>
      <c r="D4" s="194"/>
      <c r="E4" s="194"/>
      <c r="F4" s="194"/>
      <c r="G4" s="194"/>
      <c r="H4" s="194"/>
      <c r="I4" s="194"/>
      <c r="J4" s="194"/>
      <c r="K4" s="194"/>
      <c r="L4" s="194"/>
      <c r="M4" s="194"/>
      <c r="N4" s="194"/>
      <c r="O4" s="194"/>
      <c r="P4" s="194"/>
      <c r="Q4" s="194"/>
    </row>
    <row r="5" spans="2:21" ht="15.75" customHeight="1" x14ac:dyDescent="0.25">
      <c r="B5" s="194" t="s">
        <v>3</v>
      </c>
      <c r="C5" s="194"/>
      <c r="D5" s="194"/>
      <c r="E5" s="194"/>
      <c r="F5" s="194"/>
      <c r="G5" s="194"/>
      <c r="H5" s="194"/>
      <c r="I5" s="194"/>
      <c r="J5" s="194"/>
      <c r="K5" s="194"/>
      <c r="L5" s="194"/>
      <c r="M5" s="194"/>
      <c r="N5" s="194"/>
      <c r="O5" s="194"/>
      <c r="P5" s="194"/>
      <c r="Q5" s="194"/>
    </row>
    <row r="6" spans="2:21" ht="15.75" customHeight="1" x14ac:dyDescent="0.25">
      <c r="B6" s="194"/>
      <c r="C6" s="194"/>
      <c r="D6" s="194"/>
      <c r="E6" s="194"/>
      <c r="F6" s="194"/>
      <c r="G6" s="194"/>
      <c r="H6" s="194"/>
      <c r="I6" s="194"/>
      <c r="J6" s="194"/>
      <c r="K6" s="194"/>
      <c r="L6" s="194"/>
      <c r="M6" s="194"/>
      <c r="N6" s="194"/>
      <c r="O6" s="194"/>
      <c r="P6" s="194"/>
      <c r="Q6" s="194"/>
    </row>
    <row r="7" spans="2:21" x14ac:dyDescent="0.25">
      <c r="B7" s="2" t="s">
        <v>144</v>
      </c>
      <c r="C7" s="99"/>
      <c r="D7" s="3"/>
      <c r="E7" s="38"/>
      <c r="F7" s="38"/>
      <c r="G7" s="38"/>
      <c r="H7" s="38"/>
      <c r="I7" s="38"/>
      <c r="J7" s="38"/>
      <c r="K7" s="38"/>
      <c r="L7" s="38"/>
      <c r="M7" s="38"/>
      <c r="N7" s="38"/>
      <c r="O7" s="38"/>
      <c r="P7" s="38"/>
      <c r="Q7" s="37" t="s">
        <v>5</v>
      </c>
    </row>
    <row r="8" spans="2:21" ht="24.6" customHeight="1" x14ac:dyDescent="0.25">
      <c r="B8" s="195" t="s">
        <v>6</v>
      </c>
      <c r="C8" s="101" t="s">
        <v>97</v>
      </c>
      <c r="D8" s="101" t="s">
        <v>127</v>
      </c>
      <c r="E8" s="197" t="s">
        <v>9</v>
      </c>
      <c r="F8" s="197"/>
      <c r="G8" s="197"/>
      <c r="H8" s="197"/>
      <c r="I8" s="197"/>
      <c r="J8" s="197"/>
      <c r="K8" s="197"/>
      <c r="L8" s="197"/>
      <c r="M8" s="197"/>
      <c r="N8" s="197"/>
      <c r="O8" s="197"/>
      <c r="P8" s="197"/>
      <c r="Q8" s="197"/>
    </row>
    <row r="9" spans="2:21" ht="18.75" customHeight="1" x14ac:dyDescent="0.25">
      <c r="B9" s="195"/>
      <c r="C9" s="102" t="s">
        <v>137</v>
      </c>
      <c r="D9" s="118" t="s">
        <v>129</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21" x14ac:dyDescent="0.25">
      <c r="B10" s="80" t="s">
        <v>23</v>
      </c>
      <c r="C10" s="136">
        <v>132840604489</v>
      </c>
      <c r="D10" s="136">
        <v>151630321040.67001</v>
      </c>
      <c r="E10" s="136">
        <v>7225315505.3299999</v>
      </c>
      <c r="F10" s="136">
        <v>8100482290.3100004</v>
      </c>
      <c r="G10" s="136">
        <v>8712014285.3799992</v>
      </c>
      <c r="H10" s="136">
        <v>9393470120.8800011</v>
      </c>
      <c r="I10" s="136">
        <v>9339864059.2399998</v>
      </c>
      <c r="J10" s="136">
        <v>9299785542.8199997</v>
      </c>
      <c r="K10" s="136">
        <v>9302243694.9700012</v>
      </c>
      <c r="L10" s="136">
        <v>9230218351.8999996</v>
      </c>
      <c r="M10" s="136">
        <v>10388572492.07</v>
      </c>
      <c r="N10" s="136">
        <v>10718001376.449999</v>
      </c>
      <c r="O10" s="136">
        <v>11619705239.34</v>
      </c>
      <c r="P10" s="136"/>
      <c r="Q10" s="130">
        <f t="shared" ref="Q10:Q16" si="0">SUM(E10:P10)</f>
        <v>103329672958.68999</v>
      </c>
      <c r="T10" s="7"/>
      <c r="U10" s="7"/>
    </row>
    <row r="11" spans="2:21" x14ac:dyDescent="0.25">
      <c r="B11" s="41" t="s">
        <v>24</v>
      </c>
      <c r="C11" s="107">
        <v>132840604489</v>
      </c>
      <c r="D11" s="107">
        <v>151630321040.67001</v>
      </c>
      <c r="E11" s="107">
        <v>7225315505.3299999</v>
      </c>
      <c r="F11" s="107">
        <v>8100482290.3100004</v>
      </c>
      <c r="G11" s="107">
        <v>8712014285.3799992</v>
      </c>
      <c r="H11" s="107">
        <v>9393470120.8800011</v>
      </c>
      <c r="I11" s="107">
        <v>9339864059.2399998</v>
      </c>
      <c r="J11" s="107">
        <v>9299785542.8199997</v>
      </c>
      <c r="K11" s="107">
        <v>9302243694.9700012</v>
      </c>
      <c r="L11" s="107">
        <v>9230218351.8999996</v>
      </c>
      <c r="M11" s="107">
        <v>10388572492.07</v>
      </c>
      <c r="N11" s="107">
        <v>10718001376.449999</v>
      </c>
      <c r="O11" s="134">
        <v>11619705239.34</v>
      </c>
      <c r="P11" s="134"/>
      <c r="Q11" s="95">
        <f t="shared" si="0"/>
        <v>103329672958.68999</v>
      </c>
      <c r="T11" s="7"/>
      <c r="U11" s="7"/>
    </row>
    <row r="12" spans="2:21" x14ac:dyDescent="0.25">
      <c r="B12" s="80" t="s">
        <v>25</v>
      </c>
      <c r="C12" s="106">
        <v>2089853814</v>
      </c>
      <c r="D12" s="106">
        <v>2602681519.1800003</v>
      </c>
      <c r="E12" s="136">
        <v>90756643.540000007</v>
      </c>
      <c r="F12" s="136">
        <v>113871716.19</v>
      </c>
      <c r="G12" s="136">
        <v>490218339.44000006</v>
      </c>
      <c r="H12" s="136">
        <v>264553172.09999996</v>
      </c>
      <c r="I12" s="136">
        <v>114104367.76000001</v>
      </c>
      <c r="J12" s="136">
        <v>224447623.99000001</v>
      </c>
      <c r="K12" s="136">
        <v>113101767.48999999</v>
      </c>
      <c r="L12" s="136">
        <v>171723343.87</v>
      </c>
      <c r="M12" s="136">
        <v>223906861.51999998</v>
      </c>
      <c r="N12" s="136">
        <v>223576707.74000001</v>
      </c>
      <c r="O12" s="136">
        <v>154169327.78</v>
      </c>
      <c r="P12" s="136"/>
      <c r="Q12" s="130">
        <f t="shared" si="0"/>
        <v>2184429871.4200001</v>
      </c>
      <c r="T12" s="7"/>
      <c r="U12" s="7"/>
    </row>
    <row r="13" spans="2:21" x14ac:dyDescent="0.25">
      <c r="B13" s="41" t="s">
        <v>56</v>
      </c>
      <c r="C13" s="107">
        <v>1244947745</v>
      </c>
      <c r="D13" s="107">
        <v>1567334848.7</v>
      </c>
      <c r="E13" s="137">
        <v>71334453.950000003</v>
      </c>
      <c r="F13" s="134">
        <v>93950564.219999999</v>
      </c>
      <c r="G13" s="134">
        <v>329323691.54000002</v>
      </c>
      <c r="H13" s="134">
        <v>111439598.97999999</v>
      </c>
      <c r="I13" s="134">
        <v>90249710.030000001</v>
      </c>
      <c r="J13" s="134">
        <v>70766177.549999997</v>
      </c>
      <c r="K13" s="134">
        <v>85256084.689999998</v>
      </c>
      <c r="L13" s="134">
        <v>127064874.59</v>
      </c>
      <c r="M13" s="134">
        <v>64049180.309999995</v>
      </c>
      <c r="N13" s="134">
        <v>70279986.189999998</v>
      </c>
      <c r="O13" s="134">
        <v>126996024.19</v>
      </c>
      <c r="P13" s="134"/>
      <c r="Q13" s="95">
        <f t="shared" si="0"/>
        <v>1240710346.24</v>
      </c>
      <c r="T13" s="7"/>
      <c r="U13" s="7"/>
    </row>
    <row r="14" spans="2:21" x14ac:dyDescent="0.25">
      <c r="B14" s="41" t="s">
        <v>26</v>
      </c>
      <c r="C14" s="107">
        <v>271544267</v>
      </c>
      <c r="D14" s="107">
        <v>334699464.75999999</v>
      </c>
      <c r="E14" s="107">
        <v>19399089.59</v>
      </c>
      <c r="F14" s="107">
        <v>19921151.969999999</v>
      </c>
      <c r="G14" s="107">
        <v>31738056.049999997</v>
      </c>
      <c r="H14" s="107">
        <v>25802644.73</v>
      </c>
      <c r="I14" s="107">
        <v>22524350.109999999</v>
      </c>
      <c r="J14" s="107">
        <v>23304742.260000002</v>
      </c>
      <c r="K14" s="107">
        <v>22842205.07</v>
      </c>
      <c r="L14" s="107">
        <v>25662440.859999999</v>
      </c>
      <c r="M14" s="107">
        <v>29083246.43</v>
      </c>
      <c r="N14" s="107">
        <v>23766891.309999999</v>
      </c>
      <c r="O14" s="134">
        <v>24253572.27</v>
      </c>
      <c r="P14" s="134"/>
      <c r="Q14" s="95">
        <f t="shared" si="0"/>
        <v>268298390.65000001</v>
      </c>
      <c r="T14" s="7"/>
      <c r="U14" s="7"/>
    </row>
    <row r="15" spans="2:21" x14ac:dyDescent="0.25">
      <c r="B15" s="41" t="s">
        <v>27</v>
      </c>
      <c r="C15" s="107">
        <v>73361802</v>
      </c>
      <c r="D15" s="107">
        <v>75647205.719999999</v>
      </c>
      <c r="E15" s="137">
        <v>23100</v>
      </c>
      <c r="F15" s="134">
        <v>0</v>
      </c>
      <c r="G15" s="134">
        <v>4156591.85</v>
      </c>
      <c r="H15" s="134">
        <v>2310928.39</v>
      </c>
      <c r="I15" s="134">
        <v>1330307.6200000001</v>
      </c>
      <c r="J15" s="134">
        <v>5376704.1799999997</v>
      </c>
      <c r="K15" s="134">
        <v>5003477.7300000004</v>
      </c>
      <c r="L15" s="134">
        <v>18996028.420000002</v>
      </c>
      <c r="M15" s="134">
        <v>5774434.7800000003</v>
      </c>
      <c r="N15" s="134">
        <v>4529830.24</v>
      </c>
      <c r="O15" s="134">
        <v>2919731.3200000003</v>
      </c>
      <c r="P15" s="134"/>
      <c r="Q15" s="95">
        <f t="shared" si="0"/>
        <v>50421134.530000001</v>
      </c>
      <c r="T15" s="7"/>
      <c r="U15" s="7"/>
    </row>
    <row r="16" spans="2:21" x14ac:dyDescent="0.25">
      <c r="B16" s="41" t="s">
        <v>105</v>
      </c>
      <c r="C16" s="107">
        <v>500000000</v>
      </c>
      <c r="D16" s="107">
        <v>625000000</v>
      </c>
      <c r="E16" s="137">
        <v>0</v>
      </c>
      <c r="F16" s="134"/>
      <c r="G16" s="134">
        <v>125000000</v>
      </c>
      <c r="H16" s="134">
        <v>125000000</v>
      </c>
      <c r="I16" s="134">
        <v>0</v>
      </c>
      <c r="J16" s="134">
        <v>125000000</v>
      </c>
      <c r="K16" s="134"/>
      <c r="L16" s="134">
        <v>0</v>
      </c>
      <c r="M16" s="134">
        <v>125000000</v>
      </c>
      <c r="N16" s="134">
        <v>125000000</v>
      </c>
      <c r="O16" s="134">
        <v>0</v>
      </c>
      <c r="P16" s="134"/>
      <c r="Q16" s="95">
        <f t="shared" si="0"/>
        <v>625000000</v>
      </c>
      <c r="T16" s="7"/>
      <c r="U16" s="7"/>
    </row>
    <row r="17" spans="2:21" x14ac:dyDescent="0.25">
      <c r="B17" s="80" t="s">
        <v>28</v>
      </c>
      <c r="C17" s="106">
        <v>42439883549</v>
      </c>
      <c r="D17" s="106">
        <v>44221771835.25</v>
      </c>
      <c r="E17" s="136">
        <v>772463428.99999988</v>
      </c>
      <c r="F17" s="136">
        <v>975471552.07999992</v>
      </c>
      <c r="G17" s="136">
        <v>1443270141.8699999</v>
      </c>
      <c r="H17" s="136">
        <v>1217625706.3599999</v>
      </c>
      <c r="I17" s="136">
        <v>1338861281.23</v>
      </c>
      <c r="J17" s="136">
        <v>1114755756.27</v>
      </c>
      <c r="K17" s="136">
        <v>1332189817.3400002</v>
      </c>
      <c r="L17" s="136">
        <v>1656270559.6399999</v>
      </c>
      <c r="M17" s="136">
        <v>1177797320.04</v>
      </c>
      <c r="N17" s="136">
        <v>1140917748.6700001</v>
      </c>
      <c r="O17" s="136">
        <v>2491828272.73</v>
      </c>
      <c r="P17" s="136"/>
      <c r="Q17" s="130">
        <f t="shared" ref="Q17:Q39" si="1">SUM(E17:P17)</f>
        <v>14661451585.229998</v>
      </c>
      <c r="T17" s="7"/>
      <c r="U17" s="7"/>
    </row>
    <row r="18" spans="2:21" x14ac:dyDescent="0.25">
      <c r="B18" s="41" t="s">
        <v>29</v>
      </c>
      <c r="C18" s="107">
        <v>35450345030</v>
      </c>
      <c r="D18" s="107">
        <v>36030897955.830002</v>
      </c>
      <c r="E18" s="107">
        <v>556927554.58999991</v>
      </c>
      <c r="F18" s="107">
        <v>782102309.66999996</v>
      </c>
      <c r="G18" s="107">
        <v>1212018622.8199999</v>
      </c>
      <c r="H18" s="107">
        <v>1045903514.6399999</v>
      </c>
      <c r="I18" s="107">
        <v>958914049.86000001</v>
      </c>
      <c r="J18" s="107">
        <v>815067659.69000006</v>
      </c>
      <c r="K18" s="107">
        <v>1006285969.2</v>
      </c>
      <c r="L18" s="107">
        <v>1083160360.3399999</v>
      </c>
      <c r="M18" s="107">
        <v>916186002.24000001</v>
      </c>
      <c r="N18" s="107">
        <v>1120080171.1400001</v>
      </c>
      <c r="O18" s="134">
        <v>2328661310.71</v>
      </c>
      <c r="P18" s="134"/>
      <c r="Q18" s="95">
        <f t="shared" si="1"/>
        <v>11825307524.900002</v>
      </c>
      <c r="T18" s="7"/>
      <c r="U18" s="7"/>
    </row>
    <row r="19" spans="2:21" x14ac:dyDescent="0.25">
      <c r="B19" s="41" t="s">
        <v>30</v>
      </c>
      <c r="C19" s="107">
        <v>6946588401</v>
      </c>
      <c r="D19" s="107">
        <v>8147923761.4200001</v>
      </c>
      <c r="E19" s="107">
        <v>215535874.41</v>
      </c>
      <c r="F19" s="107">
        <v>193369242.41</v>
      </c>
      <c r="G19" s="107">
        <v>231251519.05000001</v>
      </c>
      <c r="H19" s="107">
        <v>171722191.72</v>
      </c>
      <c r="I19" s="107">
        <v>379947231.37</v>
      </c>
      <c r="J19" s="107">
        <v>299688096.57999998</v>
      </c>
      <c r="K19" s="107">
        <v>325903848.13999999</v>
      </c>
      <c r="L19" s="107">
        <v>573110199.29999995</v>
      </c>
      <c r="M19" s="107">
        <v>261611317.80000001</v>
      </c>
      <c r="N19" s="107">
        <v>20837577.530000001</v>
      </c>
      <c r="O19" s="134">
        <v>163166962.01999998</v>
      </c>
      <c r="P19" s="134"/>
      <c r="Q19" s="95">
        <f t="shared" si="1"/>
        <v>2836144060.3299999</v>
      </c>
      <c r="T19" s="7"/>
      <c r="U19" s="7"/>
    </row>
    <row r="20" spans="2:21" x14ac:dyDescent="0.25">
      <c r="B20" s="41" t="s">
        <v>31</v>
      </c>
      <c r="C20" s="107">
        <v>42950118</v>
      </c>
      <c r="D20" s="107">
        <v>42950118</v>
      </c>
      <c r="E20" s="134">
        <v>0</v>
      </c>
      <c r="F20" s="134"/>
      <c r="G20" s="134"/>
      <c r="H20" s="134"/>
      <c r="I20" s="134"/>
      <c r="J20" s="134"/>
      <c r="K20" s="134"/>
      <c r="L20" s="134"/>
      <c r="M20" s="134"/>
      <c r="N20" s="134"/>
      <c r="O20" s="134"/>
      <c r="P20" s="134"/>
      <c r="Q20" s="95">
        <f t="shared" si="1"/>
        <v>0</v>
      </c>
      <c r="T20" s="7"/>
      <c r="U20" s="7"/>
    </row>
    <row r="21" spans="2:21" x14ac:dyDescent="0.25">
      <c r="B21" s="80" t="s">
        <v>32</v>
      </c>
      <c r="C21" s="106">
        <v>0</v>
      </c>
      <c r="D21" s="106">
        <v>980606.4</v>
      </c>
      <c r="E21" s="136"/>
      <c r="F21" s="136">
        <v>0</v>
      </c>
      <c r="G21" s="136"/>
      <c r="H21" s="136"/>
      <c r="I21" s="136">
        <v>0</v>
      </c>
      <c r="J21" s="136">
        <v>0</v>
      </c>
      <c r="K21" s="136">
        <v>0</v>
      </c>
      <c r="L21" s="136"/>
      <c r="M21" s="136">
        <v>0</v>
      </c>
      <c r="N21" s="136">
        <v>0</v>
      </c>
      <c r="O21" s="136"/>
      <c r="P21" s="136"/>
      <c r="Q21" s="130">
        <f t="shared" si="1"/>
        <v>0</v>
      </c>
      <c r="T21" s="7"/>
      <c r="U21" s="7"/>
    </row>
    <row r="22" spans="2:21" x14ac:dyDescent="0.25">
      <c r="B22" s="41" t="s">
        <v>138</v>
      </c>
      <c r="C22" s="107">
        <v>0</v>
      </c>
      <c r="D22" s="107">
        <v>980606.4</v>
      </c>
      <c r="E22" s="134"/>
      <c r="F22" s="134">
        <v>0</v>
      </c>
      <c r="G22" s="134"/>
      <c r="H22" s="134"/>
      <c r="I22" s="134">
        <v>0</v>
      </c>
      <c r="J22" s="134">
        <v>0</v>
      </c>
      <c r="K22" s="134">
        <v>0</v>
      </c>
      <c r="L22" s="134"/>
      <c r="M22" s="134">
        <v>0</v>
      </c>
      <c r="N22" s="134">
        <v>0</v>
      </c>
      <c r="O22" s="134"/>
      <c r="P22" s="134"/>
      <c r="Q22" s="95">
        <f t="shared" si="1"/>
        <v>0</v>
      </c>
      <c r="T22" s="7"/>
      <c r="U22" s="7"/>
    </row>
    <row r="23" spans="2:21" x14ac:dyDescent="0.25">
      <c r="B23" s="80" t="s">
        <v>67</v>
      </c>
      <c r="C23" s="136">
        <v>0</v>
      </c>
      <c r="D23" s="136">
        <v>2107558416.8600001</v>
      </c>
      <c r="E23" s="136"/>
      <c r="F23" s="136"/>
      <c r="G23" s="136">
        <v>0</v>
      </c>
      <c r="H23" s="136">
        <v>138524477.01999998</v>
      </c>
      <c r="I23" s="136">
        <v>88793551.299999997</v>
      </c>
      <c r="J23" s="136">
        <v>145625906.76999998</v>
      </c>
      <c r="K23" s="136">
        <v>233045051.98000002</v>
      </c>
      <c r="L23" s="136">
        <v>447607284.84000003</v>
      </c>
      <c r="M23" s="136">
        <v>99704073.960000008</v>
      </c>
      <c r="N23" s="136">
        <v>160027434.10999998</v>
      </c>
      <c r="O23" s="136">
        <v>40037221.560000002</v>
      </c>
      <c r="P23" s="136"/>
      <c r="Q23" s="130">
        <f t="shared" si="1"/>
        <v>1353365001.5399997</v>
      </c>
      <c r="T23" s="7"/>
      <c r="U23" s="7"/>
    </row>
    <row r="24" spans="2:21" x14ac:dyDescent="0.25">
      <c r="B24" s="41" t="s">
        <v>68</v>
      </c>
      <c r="C24" s="187">
        <v>0</v>
      </c>
      <c r="D24" s="187">
        <v>622895876.77999985</v>
      </c>
      <c r="E24" s="187"/>
      <c r="F24" s="187"/>
      <c r="G24" s="187"/>
      <c r="H24" s="187"/>
      <c r="I24" s="187">
        <v>47935382.43</v>
      </c>
      <c r="J24" s="187">
        <v>28686769.949999999</v>
      </c>
      <c r="K24" s="187">
        <v>114463993.89</v>
      </c>
      <c r="L24" s="187">
        <v>274444688.93000001</v>
      </c>
      <c r="M24" s="187">
        <v>35132326.189999998</v>
      </c>
      <c r="N24" s="187">
        <v>65547575.539999999</v>
      </c>
      <c r="O24" s="187">
        <v>21993418.27</v>
      </c>
      <c r="P24" s="187"/>
      <c r="Q24" s="188">
        <f t="shared" si="1"/>
        <v>588204155.19999993</v>
      </c>
      <c r="T24" s="7"/>
      <c r="U24" s="7"/>
    </row>
    <row r="25" spans="2:21" x14ac:dyDescent="0.25">
      <c r="B25" s="41" t="s">
        <v>69</v>
      </c>
      <c r="C25" s="134">
        <v>0</v>
      </c>
      <c r="D25" s="134">
        <v>1484662540.0800002</v>
      </c>
      <c r="E25" s="134"/>
      <c r="F25" s="134"/>
      <c r="G25" s="177">
        <v>0</v>
      </c>
      <c r="H25" s="107">
        <v>138524477.01999998</v>
      </c>
      <c r="I25" s="107">
        <v>40858168.869999997</v>
      </c>
      <c r="J25" s="107">
        <v>116939136.81999999</v>
      </c>
      <c r="K25" s="107">
        <v>118581058.09</v>
      </c>
      <c r="L25" s="107">
        <v>173162595.91</v>
      </c>
      <c r="M25" s="107">
        <v>64571747.770000003</v>
      </c>
      <c r="N25" s="107">
        <v>94479858.569999993</v>
      </c>
      <c r="O25" s="134">
        <v>18043803.289999999</v>
      </c>
      <c r="P25" s="134"/>
      <c r="Q25" s="95">
        <f t="shared" si="1"/>
        <v>765160846.33999991</v>
      </c>
      <c r="T25" s="7"/>
      <c r="U25" s="7"/>
    </row>
    <row r="26" spans="2:21" x14ac:dyDescent="0.25">
      <c r="B26" s="80" t="s">
        <v>34</v>
      </c>
      <c r="C26" s="106">
        <v>5984044461</v>
      </c>
      <c r="D26" s="106">
        <v>6924577665.8899994</v>
      </c>
      <c r="E26" s="136">
        <v>252162036.28999999</v>
      </c>
      <c r="F26" s="136">
        <v>47243157.210000001</v>
      </c>
      <c r="G26" s="136">
        <v>356632516.06</v>
      </c>
      <c r="H26" s="136">
        <v>188849045.65000001</v>
      </c>
      <c r="I26" s="136">
        <v>199344434.25</v>
      </c>
      <c r="J26" s="136">
        <v>364708438.94999999</v>
      </c>
      <c r="K26" s="136">
        <v>127626156.54000001</v>
      </c>
      <c r="L26" s="136">
        <v>142874973.88999999</v>
      </c>
      <c r="M26" s="136">
        <v>487183263.33000004</v>
      </c>
      <c r="N26" s="136">
        <v>98384422.370000005</v>
      </c>
      <c r="O26" s="136">
        <v>184704248.5</v>
      </c>
      <c r="P26" s="136"/>
      <c r="Q26" s="130">
        <f t="shared" si="1"/>
        <v>2449712693.0399995</v>
      </c>
      <c r="T26" s="7"/>
      <c r="U26" s="7"/>
    </row>
    <row r="27" spans="2:21" x14ac:dyDescent="0.25">
      <c r="B27" s="41" t="s">
        <v>37</v>
      </c>
      <c r="C27" s="131">
        <v>1471849702</v>
      </c>
      <c r="D27" s="131">
        <v>1244135921</v>
      </c>
      <c r="E27" s="137">
        <v>0</v>
      </c>
      <c r="F27" s="134"/>
      <c r="G27" s="134"/>
      <c r="H27" s="134"/>
      <c r="I27" s="134"/>
      <c r="J27" s="134"/>
      <c r="K27" s="134"/>
      <c r="L27" s="134">
        <v>0</v>
      </c>
      <c r="M27" s="134">
        <v>0</v>
      </c>
      <c r="N27" s="134"/>
      <c r="O27" s="134">
        <v>0</v>
      </c>
      <c r="P27" s="134"/>
      <c r="Q27" s="95">
        <f t="shared" si="1"/>
        <v>0</v>
      </c>
      <c r="T27" s="7"/>
      <c r="U27" s="7"/>
    </row>
    <row r="28" spans="2:21" x14ac:dyDescent="0.25">
      <c r="B28" s="41" t="s">
        <v>81</v>
      </c>
      <c r="C28" s="183">
        <v>2368714120</v>
      </c>
      <c r="D28" s="180">
        <v>2420374567.75</v>
      </c>
      <c r="E28" s="137">
        <v>252095636.28999999</v>
      </c>
      <c r="F28" s="134">
        <v>47243157.210000001</v>
      </c>
      <c r="G28" s="134">
        <v>236179153.11000001</v>
      </c>
      <c r="H28" s="134">
        <v>25186403.02</v>
      </c>
      <c r="I28" s="134">
        <v>47195266.369999997</v>
      </c>
      <c r="J28" s="134">
        <v>22203283.02</v>
      </c>
      <c r="K28" s="134">
        <v>45381740.649999999</v>
      </c>
      <c r="L28" s="134">
        <v>39986720.100000001</v>
      </c>
      <c r="M28" s="134">
        <v>349915454.22000003</v>
      </c>
      <c r="N28" s="134">
        <v>66341830.469999999</v>
      </c>
      <c r="O28" s="134">
        <v>154257408.68000001</v>
      </c>
      <c r="P28" s="134"/>
      <c r="Q28" s="95">
        <f t="shared" si="1"/>
        <v>1285986053.1400001</v>
      </c>
      <c r="T28" s="7"/>
      <c r="U28" s="7"/>
    </row>
    <row r="29" spans="2:21" x14ac:dyDescent="0.25">
      <c r="B29" s="41" t="s">
        <v>78</v>
      </c>
      <c r="C29" s="134">
        <v>631100000</v>
      </c>
      <c r="D29" s="134">
        <v>1171049346.6199999</v>
      </c>
      <c r="E29" s="134">
        <v>0</v>
      </c>
      <c r="F29" s="134">
        <v>0</v>
      </c>
      <c r="G29" s="107">
        <v>2146106.63</v>
      </c>
      <c r="H29" s="107">
        <v>161047008.06</v>
      </c>
      <c r="I29" s="107">
        <v>149716651.59999999</v>
      </c>
      <c r="J29" s="107">
        <v>77518652.629999995</v>
      </c>
      <c r="K29" s="107">
        <v>47207362.590000004</v>
      </c>
      <c r="L29" s="107">
        <v>0</v>
      </c>
      <c r="M29" s="107"/>
      <c r="N29" s="107"/>
      <c r="O29" s="134"/>
      <c r="P29" s="134"/>
      <c r="Q29" s="95">
        <f t="shared" si="1"/>
        <v>437635781.50999999</v>
      </c>
      <c r="T29" s="7"/>
      <c r="U29" s="7"/>
    </row>
    <row r="30" spans="2:21" x14ac:dyDescent="0.25">
      <c r="B30" s="41" t="s">
        <v>84</v>
      </c>
      <c r="C30" s="131">
        <v>36124420</v>
      </c>
      <c r="D30" s="131">
        <v>36124420</v>
      </c>
      <c r="E30" s="137">
        <v>0</v>
      </c>
      <c r="F30" s="134"/>
      <c r="G30" s="177"/>
      <c r="H30" s="107"/>
      <c r="I30" s="107"/>
      <c r="J30" s="107"/>
      <c r="K30" s="107"/>
      <c r="L30" s="134"/>
      <c r="M30" s="107"/>
      <c r="N30" s="107"/>
      <c r="O30" s="134"/>
      <c r="P30" s="134"/>
      <c r="Q30" s="95">
        <f t="shared" si="1"/>
        <v>0</v>
      </c>
      <c r="T30" s="7"/>
      <c r="U30" s="7"/>
    </row>
    <row r="31" spans="2:21" x14ac:dyDescent="0.25">
      <c r="B31" s="41" t="s">
        <v>121</v>
      </c>
      <c r="C31" s="131">
        <v>403386219</v>
      </c>
      <c r="D31" s="131">
        <v>631100000</v>
      </c>
      <c r="E31" s="137">
        <v>0</v>
      </c>
      <c r="F31" s="134"/>
      <c r="G31" s="134"/>
      <c r="H31" s="134"/>
      <c r="I31" s="134"/>
      <c r="J31" s="134"/>
      <c r="K31" s="134"/>
      <c r="L31" s="134"/>
      <c r="M31" s="134">
        <v>0</v>
      </c>
      <c r="N31" s="134"/>
      <c r="O31" s="134"/>
      <c r="P31" s="134"/>
      <c r="Q31" s="95">
        <f t="shared" si="1"/>
        <v>0</v>
      </c>
      <c r="T31" s="7"/>
      <c r="U31" s="7"/>
    </row>
    <row r="32" spans="2:21" x14ac:dyDescent="0.25">
      <c r="B32" s="41" t="s">
        <v>122</v>
      </c>
      <c r="C32" s="131">
        <v>1072870000</v>
      </c>
      <c r="D32" s="131">
        <v>1072870000</v>
      </c>
      <c r="E32" s="137">
        <v>66400</v>
      </c>
      <c r="F32" s="134"/>
      <c r="G32" s="134">
        <v>118307256.31999999</v>
      </c>
      <c r="H32" s="134">
        <v>2615634.5699999998</v>
      </c>
      <c r="I32" s="134">
        <v>1135466.68</v>
      </c>
      <c r="J32" s="134">
        <v>264986503.30000001</v>
      </c>
      <c r="K32" s="134">
        <v>34364738.799999997</v>
      </c>
      <c r="L32" s="134">
        <v>100866650.69</v>
      </c>
      <c r="M32" s="134">
        <v>136413380.61000001</v>
      </c>
      <c r="N32" s="134">
        <v>32042591.899999999</v>
      </c>
      <c r="O32" s="134">
        <v>28615349.870000001</v>
      </c>
      <c r="P32" s="134"/>
      <c r="Q32" s="95">
        <f t="shared" si="1"/>
        <v>719413972.74000001</v>
      </c>
      <c r="T32" s="7"/>
      <c r="U32" s="7"/>
    </row>
    <row r="33" spans="2:21" x14ac:dyDescent="0.25">
      <c r="B33" s="41" t="s">
        <v>131</v>
      </c>
      <c r="C33" s="131">
        <v>0</v>
      </c>
      <c r="D33" s="131">
        <v>348923410.51999998</v>
      </c>
      <c r="E33" s="137"/>
      <c r="F33" s="134"/>
      <c r="G33" s="134">
        <v>0</v>
      </c>
      <c r="H33" s="134">
        <v>0</v>
      </c>
      <c r="I33" s="134">
        <v>1297049.6000000001</v>
      </c>
      <c r="J33" s="134"/>
      <c r="K33" s="134">
        <v>672314.5</v>
      </c>
      <c r="L33" s="134">
        <v>2021603.1</v>
      </c>
      <c r="M33" s="134">
        <v>854428.5</v>
      </c>
      <c r="N33" s="134">
        <v>0</v>
      </c>
      <c r="O33" s="134">
        <v>1831489.95</v>
      </c>
      <c r="P33" s="134"/>
      <c r="Q33" s="95">
        <f t="shared" si="1"/>
        <v>6676885.6500000004</v>
      </c>
      <c r="T33" s="7"/>
      <c r="U33" s="7"/>
    </row>
    <row r="34" spans="2:21" x14ac:dyDescent="0.25">
      <c r="B34" s="80" t="s">
        <v>39</v>
      </c>
      <c r="C34" s="106">
        <v>15384380</v>
      </c>
      <c r="D34" s="106">
        <v>43625462.980000004</v>
      </c>
      <c r="E34" s="106">
        <v>0</v>
      </c>
      <c r="F34" s="106">
        <v>0</v>
      </c>
      <c r="G34" s="106">
        <v>383500</v>
      </c>
      <c r="H34" s="106">
        <v>4516856.3900000006</v>
      </c>
      <c r="I34" s="106">
        <v>85000</v>
      </c>
      <c r="J34" s="106">
        <v>481233</v>
      </c>
      <c r="K34" s="106">
        <v>2905261.54</v>
      </c>
      <c r="L34" s="106">
        <v>1942207.3</v>
      </c>
      <c r="M34" s="106">
        <v>2455708.46</v>
      </c>
      <c r="N34" s="106">
        <v>2451021.35</v>
      </c>
      <c r="O34" s="106">
        <v>2815513.52</v>
      </c>
      <c r="P34" s="106"/>
      <c r="Q34" s="130">
        <f t="shared" si="1"/>
        <v>18036301.560000002</v>
      </c>
      <c r="T34" s="7"/>
      <c r="U34" s="7"/>
    </row>
    <row r="35" spans="2:21" x14ac:dyDescent="0.25">
      <c r="B35" s="41" t="s">
        <v>40</v>
      </c>
      <c r="C35" s="131">
        <v>15384380</v>
      </c>
      <c r="D35" s="131">
        <v>15384380</v>
      </c>
      <c r="E35" s="137">
        <v>0</v>
      </c>
      <c r="F35" s="134"/>
      <c r="G35" s="134"/>
      <c r="H35" s="134"/>
      <c r="I35" s="134"/>
      <c r="J35" s="134"/>
      <c r="K35" s="134"/>
      <c r="L35" s="134"/>
      <c r="M35" s="134"/>
      <c r="N35" s="134"/>
      <c r="O35" s="134"/>
      <c r="P35" s="134"/>
      <c r="Q35" s="95">
        <f t="shared" si="1"/>
        <v>0</v>
      </c>
      <c r="T35" s="7"/>
      <c r="U35" s="7"/>
    </row>
    <row r="36" spans="2:21" x14ac:dyDescent="0.25">
      <c r="B36" s="41" t="s">
        <v>134</v>
      </c>
      <c r="C36" s="131">
        <v>0</v>
      </c>
      <c r="D36" s="131">
        <v>1385245.2</v>
      </c>
      <c r="E36" s="137"/>
      <c r="F36" s="134">
        <v>0</v>
      </c>
      <c r="G36" s="134"/>
      <c r="H36" s="134"/>
      <c r="I36" s="134">
        <v>85000</v>
      </c>
      <c r="J36" s="134">
        <v>0</v>
      </c>
      <c r="K36" s="134"/>
      <c r="L36" s="134"/>
      <c r="M36" s="134">
        <v>0</v>
      </c>
      <c r="N36" s="134">
        <v>25520.2</v>
      </c>
      <c r="O36" s="134">
        <v>0</v>
      </c>
      <c r="P36" s="134"/>
      <c r="Q36" s="95">
        <f t="shared" si="1"/>
        <v>110520.2</v>
      </c>
      <c r="T36" s="7"/>
      <c r="U36" s="7"/>
    </row>
    <row r="37" spans="2:21" x14ac:dyDescent="0.25">
      <c r="B37" s="41" t="s">
        <v>139</v>
      </c>
      <c r="C37" s="131">
        <v>0</v>
      </c>
      <c r="D37" s="131">
        <v>13570177.59</v>
      </c>
      <c r="E37" s="137"/>
      <c r="F37" s="134">
        <v>0</v>
      </c>
      <c r="G37" s="134">
        <v>0</v>
      </c>
      <c r="H37" s="134">
        <v>2143390.37</v>
      </c>
      <c r="I37" s="134">
        <v>0</v>
      </c>
      <c r="J37" s="134"/>
      <c r="K37" s="134">
        <v>2239637.7000000002</v>
      </c>
      <c r="L37" s="134">
        <v>0</v>
      </c>
      <c r="M37" s="134">
        <v>0</v>
      </c>
      <c r="N37" s="134">
        <v>168463.92</v>
      </c>
      <c r="O37" s="134">
        <v>736678.2</v>
      </c>
      <c r="P37" s="134"/>
      <c r="Q37" s="95">
        <f t="shared" si="1"/>
        <v>5288170.1900000004</v>
      </c>
      <c r="T37" s="7"/>
      <c r="U37" s="7"/>
    </row>
    <row r="38" spans="2:21" x14ac:dyDescent="0.25">
      <c r="B38" s="41" t="s">
        <v>135</v>
      </c>
      <c r="C38" s="131">
        <v>0</v>
      </c>
      <c r="D38" s="131">
        <v>3252025.38</v>
      </c>
      <c r="E38" s="137"/>
      <c r="F38" s="134"/>
      <c r="G38" s="134">
        <v>383500</v>
      </c>
      <c r="H38" s="134">
        <v>2373466.02</v>
      </c>
      <c r="I38" s="134">
        <v>0</v>
      </c>
      <c r="J38" s="134">
        <v>81125</v>
      </c>
      <c r="K38" s="134">
        <v>152810</v>
      </c>
      <c r="L38" s="134">
        <v>191466.8</v>
      </c>
      <c r="M38" s="134">
        <v>67850</v>
      </c>
      <c r="N38" s="134">
        <v>0</v>
      </c>
      <c r="O38" s="134"/>
      <c r="P38" s="134"/>
      <c r="Q38" s="95">
        <f t="shared" si="1"/>
        <v>3250217.82</v>
      </c>
      <c r="T38" s="7"/>
      <c r="U38" s="7"/>
    </row>
    <row r="39" spans="2:21" x14ac:dyDescent="0.25">
      <c r="B39" s="41" t="s">
        <v>140</v>
      </c>
      <c r="C39" s="131"/>
      <c r="D39" s="131">
        <v>10033634.809999999</v>
      </c>
      <c r="E39" s="137"/>
      <c r="F39" s="134"/>
      <c r="G39" s="134"/>
      <c r="H39" s="134"/>
      <c r="I39" s="134">
        <v>0</v>
      </c>
      <c r="J39" s="134">
        <v>400108</v>
      </c>
      <c r="K39" s="134">
        <v>512813.84</v>
      </c>
      <c r="L39" s="134">
        <v>1750740.5</v>
      </c>
      <c r="M39" s="134">
        <v>2387858.46</v>
      </c>
      <c r="N39" s="134">
        <v>2257037.23</v>
      </c>
      <c r="O39" s="134">
        <v>2078835.32</v>
      </c>
      <c r="P39" s="134"/>
      <c r="Q39" s="95">
        <f t="shared" si="1"/>
        <v>9387393.3499999996</v>
      </c>
      <c r="T39" s="7"/>
      <c r="U39" s="7"/>
    </row>
    <row r="40" spans="2:21" x14ac:dyDescent="0.25">
      <c r="B40" s="96" t="s">
        <v>42</v>
      </c>
      <c r="C40" s="109">
        <f>C10+C12++C26+C17+C34</f>
        <v>183369770693</v>
      </c>
      <c r="D40" s="109">
        <f>D10+D12+D23+D26+D17+D34+D21</f>
        <v>207531516547.22998</v>
      </c>
      <c r="E40" s="88">
        <f t="shared" ref="E40:Q40" si="2">E10+E12+E23+E26+E17+E34+E21</f>
        <v>8340697614.1599998</v>
      </c>
      <c r="F40" s="88">
        <f t="shared" si="2"/>
        <v>9237068715.7900009</v>
      </c>
      <c r="G40" s="88">
        <f t="shared" si="2"/>
        <v>11002518782.75</v>
      </c>
      <c r="H40" s="88">
        <f t="shared" si="2"/>
        <v>11207539378.400002</v>
      </c>
      <c r="I40" s="88">
        <f t="shared" si="2"/>
        <v>11081052693.779999</v>
      </c>
      <c r="J40" s="88">
        <f t="shared" si="2"/>
        <v>11149804501.800001</v>
      </c>
      <c r="K40" s="88">
        <f t="shared" si="2"/>
        <v>11111111749.860003</v>
      </c>
      <c r="L40" s="88">
        <f t="shared" si="2"/>
        <v>11650636721.439999</v>
      </c>
      <c r="M40" s="88">
        <f t="shared" si="2"/>
        <v>12379619719.379997</v>
      </c>
      <c r="N40" s="88">
        <f t="shared" si="2"/>
        <v>12343358710.690001</v>
      </c>
      <c r="O40" s="88">
        <f t="shared" si="2"/>
        <v>14493259823.43</v>
      </c>
      <c r="P40" s="88">
        <f t="shared" si="2"/>
        <v>0</v>
      </c>
      <c r="Q40" s="88">
        <f t="shared" si="2"/>
        <v>123996668411.47997</v>
      </c>
      <c r="T40" s="7"/>
      <c r="U40" s="7"/>
    </row>
    <row r="41" spans="2:21" x14ac:dyDescent="0.25">
      <c r="B41" s="84"/>
      <c r="C41" s="110"/>
      <c r="D41" s="110"/>
      <c r="E41" s="77"/>
      <c r="F41" s="77"/>
      <c r="G41" s="77"/>
      <c r="H41" s="77"/>
      <c r="I41" s="77"/>
      <c r="J41" s="77"/>
      <c r="K41" s="77"/>
      <c r="L41" s="77"/>
      <c r="M41" s="77"/>
      <c r="N41" s="77"/>
      <c r="O41" s="77"/>
      <c r="P41" s="77"/>
      <c r="Q41" s="77"/>
    </row>
    <row r="42" spans="2:21" ht="15" customHeight="1" x14ac:dyDescent="0.25">
      <c r="B42" s="96"/>
      <c r="C42" s="109"/>
      <c r="D42" s="122"/>
      <c r="E42" s="94" t="s">
        <v>10</v>
      </c>
      <c r="F42" s="94" t="s">
        <v>11</v>
      </c>
      <c r="G42" s="94" t="s">
        <v>12</v>
      </c>
      <c r="H42" s="94" t="s">
        <v>13</v>
      </c>
      <c r="I42" s="94" t="s">
        <v>14</v>
      </c>
      <c r="J42" s="94" t="s">
        <v>15</v>
      </c>
      <c r="K42" s="94" t="s">
        <v>16</v>
      </c>
      <c r="L42" s="94" t="s">
        <v>17</v>
      </c>
      <c r="M42" s="94" t="s">
        <v>18</v>
      </c>
      <c r="N42" s="94" t="s">
        <v>19</v>
      </c>
      <c r="O42" s="94" t="s">
        <v>20</v>
      </c>
      <c r="P42" s="94" t="s">
        <v>21</v>
      </c>
      <c r="Q42" s="94" t="s">
        <v>22</v>
      </c>
    </row>
    <row r="43" spans="2:21" x14ac:dyDescent="0.25">
      <c r="B43" s="80" t="s">
        <v>23</v>
      </c>
      <c r="C43" s="113">
        <v>23185197</v>
      </c>
      <c r="D43" s="113">
        <v>23185197</v>
      </c>
      <c r="E43" s="81">
        <v>0</v>
      </c>
      <c r="F43" s="81">
        <v>0</v>
      </c>
      <c r="G43" s="81">
        <v>0</v>
      </c>
      <c r="H43" s="81">
        <v>0</v>
      </c>
      <c r="I43" s="81">
        <v>0</v>
      </c>
      <c r="J43" s="81">
        <v>0</v>
      </c>
      <c r="K43" s="81">
        <v>0</v>
      </c>
      <c r="L43" s="81">
        <v>0</v>
      </c>
      <c r="M43" s="81">
        <v>0</v>
      </c>
      <c r="N43" s="81">
        <v>0</v>
      </c>
      <c r="O43" s="81"/>
      <c r="P43" s="81"/>
      <c r="Q43" s="81">
        <v>0</v>
      </c>
    </row>
    <row r="44" spans="2:21" x14ac:dyDescent="0.25">
      <c r="B44" s="41" t="s">
        <v>24</v>
      </c>
      <c r="C44" s="114">
        <v>23185197</v>
      </c>
      <c r="D44" s="114">
        <v>23185197</v>
      </c>
      <c r="E44" s="95">
        <v>0</v>
      </c>
      <c r="F44" s="95">
        <v>0</v>
      </c>
      <c r="G44" s="95">
        <v>0</v>
      </c>
      <c r="H44" s="95">
        <v>0</v>
      </c>
      <c r="I44" s="95">
        <v>0</v>
      </c>
      <c r="J44" s="95">
        <v>0</v>
      </c>
      <c r="K44" s="95">
        <v>0</v>
      </c>
      <c r="L44" s="95">
        <v>0</v>
      </c>
      <c r="M44" s="95">
        <v>0</v>
      </c>
      <c r="N44" s="95">
        <v>0</v>
      </c>
      <c r="O44" s="95"/>
      <c r="P44" s="95"/>
      <c r="Q44" s="95">
        <f t="shared" ref="Q44:Q52" si="3">SUM(E44:P44)</f>
        <v>0</v>
      </c>
    </row>
    <row r="45" spans="2:21" x14ac:dyDescent="0.25">
      <c r="B45" s="80" t="s">
        <v>25</v>
      </c>
      <c r="C45" s="113">
        <v>1333308604</v>
      </c>
      <c r="D45" s="113">
        <v>1333308604</v>
      </c>
      <c r="E45" s="81">
        <v>0</v>
      </c>
      <c r="F45" s="81">
        <v>1499200.02</v>
      </c>
      <c r="G45" s="81">
        <v>0</v>
      </c>
      <c r="H45" s="81">
        <v>0</v>
      </c>
      <c r="I45" s="81">
        <v>0</v>
      </c>
      <c r="J45" s="81">
        <v>0</v>
      </c>
      <c r="K45" s="81">
        <v>0</v>
      </c>
      <c r="L45" s="81">
        <v>0</v>
      </c>
      <c r="M45" s="81">
        <v>0</v>
      </c>
      <c r="N45" s="81">
        <v>0</v>
      </c>
      <c r="O45" s="81"/>
      <c r="P45" s="81"/>
      <c r="Q45" s="81">
        <f t="shared" si="3"/>
        <v>1499200.02</v>
      </c>
    </row>
    <row r="46" spans="2:21" x14ac:dyDescent="0.25">
      <c r="B46" s="41" t="s">
        <v>56</v>
      </c>
      <c r="C46" s="132">
        <v>5000000</v>
      </c>
      <c r="D46" s="132">
        <v>5000000</v>
      </c>
      <c r="E46" s="95">
        <v>0</v>
      </c>
      <c r="F46" s="95">
        <v>1499200.02</v>
      </c>
      <c r="G46" s="95">
        <v>0</v>
      </c>
      <c r="H46" s="95">
        <v>0</v>
      </c>
      <c r="I46" s="95">
        <v>0</v>
      </c>
      <c r="J46" s="95">
        <v>0</v>
      </c>
      <c r="K46" s="95">
        <v>0</v>
      </c>
      <c r="L46" s="95">
        <v>0</v>
      </c>
      <c r="M46" s="95">
        <v>0</v>
      </c>
      <c r="N46" s="95">
        <v>0</v>
      </c>
      <c r="O46" s="95"/>
      <c r="P46" s="95"/>
      <c r="Q46" s="95">
        <f t="shared" si="3"/>
        <v>1499200.02</v>
      </c>
    </row>
    <row r="47" spans="2:21" x14ac:dyDescent="0.25">
      <c r="B47" s="41" t="s">
        <v>26</v>
      </c>
      <c r="C47" s="178">
        <v>0</v>
      </c>
      <c r="D47" s="178">
        <v>0</v>
      </c>
      <c r="E47" s="95">
        <v>0</v>
      </c>
      <c r="F47" s="95">
        <v>0</v>
      </c>
      <c r="G47" s="95">
        <v>0</v>
      </c>
      <c r="H47" s="95">
        <v>0</v>
      </c>
      <c r="I47" s="95">
        <v>0</v>
      </c>
      <c r="J47" s="95">
        <v>0</v>
      </c>
      <c r="K47" s="95">
        <v>0</v>
      </c>
      <c r="L47" s="95">
        <v>0</v>
      </c>
      <c r="M47" s="95">
        <v>0</v>
      </c>
      <c r="N47" s="95">
        <v>0</v>
      </c>
      <c r="O47" s="95"/>
      <c r="P47" s="95"/>
      <c r="Q47" s="95">
        <f t="shared" si="3"/>
        <v>0</v>
      </c>
      <c r="S47" s="7"/>
    </row>
    <row r="48" spans="2:21" x14ac:dyDescent="0.25">
      <c r="B48" s="41" t="s">
        <v>44</v>
      </c>
      <c r="C48" s="132">
        <v>1328308604</v>
      </c>
      <c r="D48" s="132">
        <v>1328308604</v>
      </c>
      <c r="E48" s="95">
        <v>0</v>
      </c>
      <c r="F48" s="95">
        <v>0</v>
      </c>
      <c r="G48" s="95">
        <v>0</v>
      </c>
      <c r="H48" s="95">
        <v>0</v>
      </c>
      <c r="I48" s="95">
        <v>0</v>
      </c>
      <c r="J48" s="95">
        <v>0</v>
      </c>
      <c r="K48" s="95">
        <v>0</v>
      </c>
      <c r="L48" s="95">
        <v>0</v>
      </c>
      <c r="M48" s="95">
        <v>0</v>
      </c>
      <c r="N48" s="95">
        <v>0</v>
      </c>
      <c r="O48" s="95"/>
      <c r="P48" s="95"/>
      <c r="Q48" s="95">
        <f t="shared" si="3"/>
        <v>0</v>
      </c>
      <c r="S48" s="7"/>
    </row>
    <row r="49" spans="2:19" x14ac:dyDescent="0.25">
      <c r="B49" s="41" t="s">
        <v>105</v>
      </c>
      <c r="C49" s="179">
        <v>0</v>
      </c>
      <c r="D49" s="179">
        <v>0</v>
      </c>
      <c r="E49" s="95">
        <v>0</v>
      </c>
      <c r="F49" s="95">
        <v>0</v>
      </c>
      <c r="G49" s="95">
        <v>0</v>
      </c>
      <c r="H49" s="95">
        <v>0</v>
      </c>
      <c r="I49" s="95">
        <v>0</v>
      </c>
      <c r="J49" s="95">
        <v>0</v>
      </c>
      <c r="K49" s="95">
        <v>0</v>
      </c>
      <c r="L49" s="95">
        <v>0</v>
      </c>
      <c r="M49" s="95">
        <v>0</v>
      </c>
      <c r="N49" s="95">
        <v>0</v>
      </c>
      <c r="O49" s="95"/>
      <c r="P49" s="95"/>
      <c r="Q49" s="95">
        <f t="shared" si="3"/>
        <v>0</v>
      </c>
      <c r="S49" s="7"/>
    </row>
    <row r="50" spans="2:19" x14ac:dyDescent="0.25">
      <c r="B50" s="80" t="s">
        <v>28</v>
      </c>
      <c r="C50" s="113">
        <v>58000000</v>
      </c>
      <c r="D50" s="113">
        <v>58000000</v>
      </c>
      <c r="E50" s="81">
        <v>0</v>
      </c>
      <c r="F50" s="81">
        <v>0</v>
      </c>
      <c r="G50" s="81">
        <v>0</v>
      </c>
      <c r="H50" s="81">
        <v>0</v>
      </c>
      <c r="I50" s="81">
        <v>0</v>
      </c>
      <c r="J50" s="81">
        <v>0</v>
      </c>
      <c r="K50" s="81">
        <v>0</v>
      </c>
      <c r="L50" s="81">
        <v>0</v>
      </c>
      <c r="M50" s="81">
        <v>0</v>
      </c>
      <c r="N50" s="81">
        <v>0</v>
      </c>
      <c r="O50" s="81"/>
      <c r="P50" s="81"/>
      <c r="Q50" s="81">
        <f t="shared" si="3"/>
        <v>0</v>
      </c>
      <c r="S50" s="7"/>
    </row>
    <row r="51" spans="2:19" x14ac:dyDescent="0.25">
      <c r="B51" s="41" t="s">
        <v>29</v>
      </c>
      <c r="C51" s="114">
        <v>58000000</v>
      </c>
      <c r="D51" s="114">
        <v>58000000</v>
      </c>
      <c r="E51" s="95">
        <v>0</v>
      </c>
      <c r="F51" s="95">
        <v>0</v>
      </c>
      <c r="G51" s="95">
        <v>0</v>
      </c>
      <c r="H51" s="95">
        <v>0</v>
      </c>
      <c r="I51" s="95">
        <v>0</v>
      </c>
      <c r="J51" s="95">
        <v>0</v>
      </c>
      <c r="K51" s="95">
        <v>0</v>
      </c>
      <c r="L51" s="95">
        <v>0</v>
      </c>
      <c r="M51" s="95">
        <v>0</v>
      </c>
      <c r="N51" s="95">
        <v>0</v>
      </c>
      <c r="O51" s="95"/>
      <c r="P51" s="95"/>
      <c r="Q51" s="95">
        <f t="shared" si="3"/>
        <v>0</v>
      </c>
      <c r="S51" s="7"/>
    </row>
    <row r="52" spans="2:19" s="10" customFormat="1" x14ac:dyDescent="0.25">
      <c r="B52" s="96" t="s">
        <v>45</v>
      </c>
      <c r="C52" s="109">
        <f t="shared" ref="C52:P52" si="4">C43+C45+C50</f>
        <v>1414493801</v>
      </c>
      <c r="D52" s="109">
        <f t="shared" si="4"/>
        <v>1414493801</v>
      </c>
      <c r="E52" s="88">
        <f t="shared" si="4"/>
        <v>0</v>
      </c>
      <c r="F52" s="88">
        <f t="shared" si="4"/>
        <v>1499200.02</v>
      </c>
      <c r="G52" s="88">
        <f t="shared" si="4"/>
        <v>0</v>
      </c>
      <c r="H52" s="88">
        <f t="shared" si="4"/>
        <v>0</v>
      </c>
      <c r="I52" s="88">
        <f t="shared" si="4"/>
        <v>0</v>
      </c>
      <c r="J52" s="88">
        <f t="shared" si="4"/>
        <v>0</v>
      </c>
      <c r="K52" s="88">
        <f t="shared" si="4"/>
        <v>0</v>
      </c>
      <c r="L52" s="88">
        <f t="shared" si="4"/>
        <v>0</v>
      </c>
      <c r="M52" s="88">
        <f t="shared" si="4"/>
        <v>0</v>
      </c>
      <c r="N52" s="88">
        <f t="shared" si="4"/>
        <v>0</v>
      </c>
      <c r="O52" s="88">
        <f t="shared" si="4"/>
        <v>0</v>
      </c>
      <c r="P52" s="88">
        <f t="shared" si="4"/>
        <v>0</v>
      </c>
      <c r="Q52" s="88">
        <f t="shared" si="3"/>
        <v>1499200.02</v>
      </c>
      <c r="R52"/>
      <c r="S52" s="7"/>
    </row>
    <row r="53" spans="2:19" x14ac:dyDescent="0.25">
      <c r="B53" s="89"/>
      <c r="C53" s="111"/>
      <c r="D53" s="111"/>
      <c r="E53" s="90"/>
      <c r="F53" s="90"/>
      <c r="G53" s="90"/>
      <c r="H53" s="90"/>
      <c r="I53" s="90"/>
      <c r="J53" s="90"/>
      <c r="K53" s="90"/>
      <c r="L53" s="90"/>
      <c r="M53" s="91"/>
      <c r="N53" s="91"/>
      <c r="O53" s="91"/>
      <c r="P53" s="91"/>
      <c r="Q53" s="92"/>
    </row>
    <row r="54" spans="2:19" s="11" customFormat="1" x14ac:dyDescent="0.25">
      <c r="B54" s="93" t="s">
        <v>46</v>
      </c>
      <c r="C54" s="112">
        <f t="shared" ref="C54:Q54" si="5">C40+C52</f>
        <v>184784264494</v>
      </c>
      <c r="D54" s="112">
        <f t="shared" si="5"/>
        <v>208946010348.22998</v>
      </c>
      <c r="E54" s="88">
        <f t="shared" si="5"/>
        <v>8340697614.1599998</v>
      </c>
      <c r="F54" s="88">
        <f t="shared" si="5"/>
        <v>9238567915.8100014</v>
      </c>
      <c r="G54" s="88">
        <f t="shared" si="5"/>
        <v>11002518782.75</v>
      </c>
      <c r="H54" s="88">
        <f t="shared" si="5"/>
        <v>11207539378.400002</v>
      </c>
      <c r="I54" s="88">
        <f t="shared" si="5"/>
        <v>11081052693.779999</v>
      </c>
      <c r="J54" s="88">
        <f t="shared" si="5"/>
        <v>11149804501.800001</v>
      </c>
      <c r="K54" s="88">
        <f t="shared" si="5"/>
        <v>11111111749.860003</v>
      </c>
      <c r="L54" s="88">
        <f t="shared" si="5"/>
        <v>11650636721.439999</v>
      </c>
      <c r="M54" s="88">
        <f t="shared" si="5"/>
        <v>12379619719.379997</v>
      </c>
      <c r="N54" s="88">
        <f t="shared" si="5"/>
        <v>12343358710.690001</v>
      </c>
      <c r="O54" s="88">
        <f t="shared" si="5"/>
        <v>14493259823.43</v>
      </c>
      <c r="P54" s="88">
        <f t="shared" si="5"/>
        <v>0</v>
      </c>
      <c r="Q54" s="88">
        <f t="shared" si="5"/>
        <v>123998167611.49997</v>
      </c>
      <c r="R54"/>
      <c r="S54"/>
    </row>
    <row r="55" spans="2:19" x14ac:dyDescent="0.25">
      <c r="B55" s="71" t="s">
        <v>106</v>
      </c>
      <c r="C55" s="103"/>
      <c r="D55" s="103"/>
      <c r="E55" s="214"/>
      <c r="F55" s="214"/>
      <c r="G55" s="214"/>
      <c r="H55" s="214"/>
      <c r="I55" s="214"/>
      <c r="J55" s="214"/>
      <c r="K55" s="214"/>
      <c r="L55" s="214"/>
      <c r="M55" s="214"/>
      <c r="N55" s="214"/>
      <c r="O55" s="214"/>
      <c r="P55" s="21"/>
      <c r="Q55" s="214"/>
    </row>
    <row r="56" spans="2:19" x14ac:dyDescent="0.25">
      <c r="B56" s="70" t="s">
        <v>141</v>
      </c>
      <c r="C56" s="182"/>
      <c r="D56" s="182"/>
      <c r="E56" s="182"/>
      <c r="F56" s="182"/>
      <c r="G56" s="182"/>
      <c r="H56" s="182"/>
      <c r="I56" s="182"/>
      <c r="J56" s="182"/>
      <c r="K56" s="182"/>
      <c r="L56" s="182"/>
      <c r="M56" s="182"/>
      <c r="N56" s="182"/>
      <c r="O56" s="182"/>
      <c r="P56" s="182"/>
      <c r="Q56" s="182"/>
    </row>
    <row r="57" spans="2:19" x14ac:dyDescent="0.25">
      <c r="B57" s="71" t="s">
        <v>143</v>
      </c>
      <c r="C57" s="129"/>
      <c r="D57" s="129"/>
      <c r="E57" s="103"/>
      <c r="F57" s="21"/>
      <c r="G57" s="21"/>
      <c r="H57" s="21"/>
      <c r="I57" s="22"/>
      <c r="J57" s="21"/>
      <c r="K57" s="20"/>
      <c r="L57" s="20"/>
      <c r="M57" s="20"/>
      <c r="N57" s="20"/>
      <c r="O57" s="20"/>
      <c r="P57" s="20"/>
      <c r="Q57" s="19"/>
    </row>
    <row r="58" spans="2:19" x14ac:dyDescent="0.25">
      <c r="B58" s="72" t="s">
        <v>60</v>
      </c>
      <c r="C58" s="115"/>
      <c r="D58" s="115"/>
      <c r="E58" s="115"/>
      <c r="F58" s="115"/>
      <c r="G58" s="115"/>
      <c r="H58" s="115"/>
      <c r="I58" s="115"/>
      <c r="J58" s="115"/>
      <c r="K58" s="18"/>
      <c r="L58" s="18"/>
      <c r="M58" s="18"/>
      <c r="N58" s="18"/>
      <c r="O58" s="18"/>
      <c r="P58" s="18"/>
      <c r="Q58" s="18"/>
    </row>
    <row r="59" spans="2:19" s="17" customFormat="1" ht="14.25" customHeight="1" x14ac:dyDescent="0.25">
      <c r="B59" s="189" t="s">
        <v>142</v>
      </c>
      <c r="C59" s="116"/>
      <c r="D59" s="116"/>
      <c r="E59" s="116"/>
      <c r="F59" s="116"/>
      <c r="G59" s="116"/>
      <c r="H59" s="116"/>
      <c r="I59" s="116"/>
      <c r="R59"/>
      <c r="S59"/>
    </row>
    <row r="60" spans="2:19" x14ac:dyDescent="0.25">
      <c r="B60" s="116"/>
    </row>
    <row r="62" spans="2:19" s="17" customFormat="1" x14ac:dyDescent="0.25">
      <c r="B62"/>
      <c r="C62" s="105"/>
      <c r="D62" s="105"/>
      <c r="R62"/>
      <c r="S6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39 Q44:Q5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50"/>
  <sheetViews>
    <sheetView showGridLines="0" topLeftCell="B1" zoomScale="80" zoomScaleNormal="80" workbookViewId="0">
      <selection activeCell="S31" sqref="S31"/>
    </sheetView>
  </sheetViews>
  <sheetFormatPr baseColWidth="10" defaultColWidth="11.42578125" defaultRowHeight="15" x14ac:dyDescent="0.25"/>
  <cols>
    <col min="1" max="1" width="4.85546875" customWidth="1"/>
    <col min="2" max="2" width="120.140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49</v>
      </c>
      <c r="C7" s="3"/>
      <c r="D7" s="75"/>
      <c r="E7" s="38"/>
      <c r="F7" s="38"/>
      <c r="G7" s="38"/>
      <c r="H7" s="38"/>
      <c r="I7" s="38"/>
      <c r="J7" s="38"/>
      <c r="K7" s="38"/>
      <c r="L7" s="38"/>
      <c r="M7" s="38"/>
      <c r="N7" s="38"/>
      <c r="O7" s="38"/>
      <c r="P7" s="38"/>
      <c r="Q7" s="37" t="s">
        <v>5</v>
      </c>
    </row>
    <row r="8" spans="2:17" x14ac:dyDescent="0.25">
      <c r="B8" s="195" t="s">
        <v>6</v>
      </c>
      <c r="C8" s="196" t="s">
        <v>7</v>
      </c>
      <c r="D8" s="196" t="s">
        <v>8</v>
      </c>
      <c r="E8" s="197" t="s">
        <v>9</v>
      </c>
      <c r="F8" s="197"/>
      <c r="G8" s="197"/>
      <c r="H8" s="197"/>
      <c r="I8" s="197"/>
      <c r="J8" s="197"/>
      <c r="K8" s="197"/>
      <c r="L8" s="197"/>
      <c r="M8" s="197"/>
      <c r="N8" s="197"/>
      <c r="O8" s="197"/>
      <c r="P8" s="197"/>
      <c r="Q8" s="197"/>
    </row>
    <row r="9" spans="2:17" ht="18.75" customHeight="1" x14ac:dyDescent="0.25">
      <c r="B9" s="195"/>
      <c r="C9" s="196"/>
      <c r="D9" s="196"/>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38">
        <v>16129360004</v>
      </c>
      <c r="D10" s="138">
        <v>17503613095.970001</v>
      </c>
      <c r="E10" s="139">
        <v>340832830.37000006</v>
      </c>
      <c r="F10" s="139">
        <v>470131505.05000025</v>
      </c>
      <c r="G10" s="139">
        <v>519147310.11000025</v>
      </c>
      <c r="H10" s="139">
        <v>523837634.76000011</v>
      </c>
      <c r="I10" s="139">
        <v>640130242.47999978</v>
      </c>
      <c r="J10" s="139">
        <v>635697419.48000014</v>
      </c>
      <c r="K10" s="139">
        <v>596859579.88</v>
      </c>
      <c r="L10" s="139">
        <v>547326636.36999953</v>
      </c>
      <c r="M10" s="139">
        <v>585042897.75</v>
      </c>
      <c r="N10" s="139">
        <v>589522478.14999986</v>
      </c>
      <c r="O10" s="139">
        <v>967191706.53000021</v>
      </c>
      <c r="P10" s="139">
        <v>1183157551.49</v>
      </c>
      <c r="Q10" s="139">
        <f>SUM(E10:P10)</f>
        <v>7598877792.4200001</v>
      </c>
    </row>
    <row r="11" spans="2:17" x14ac:dyDescent="0.25">
      <c r="B11" s="41" t="s">
        <v>24</v>
      </c>
      <c r="C11" s="140">
        <v>16129360004</v>
      </c>
      <c r="D11" s="140">
        <v>17503613095.970001</v>
      </c>
      <c r="E11" s="141">
        <v>340832830.37000006</v>
      </c>
      <c r="F11" s="141">
        <v>470131505.05000025</v>
      </c>
      <c r="G11" s="141">
        <v>519147310.11000025</v>
      </c>
      <c r="H11" s="141">
        <v>523837634.76000011</v>
      </c>
      <c r="I11" s="141">
        <v>640130242.47999978</v>
      </c>
      <c r="J11" s="141">
        <v>635697419.48000014</v>
      </c>
      <c r="K11" s="141">
        <v>596859579.88</v>
      </c>
      <c r="L11" s="141">
        <v>547326636.36999953</v>
      </c>
      <c r="M11" s="141">
        <v>585042897.75</v>
      </c>
      <c r="N11" s="141">
        <v>589522478.14999986</v>
      </c>
      <c r="O11" s="141">
        <v>967191706.53000021</v>
      </c>
      <c r="P11" s="141">
        <v>1183157551.49</v>
      </c>
      <c r="Q11" s="141">
        <f t="shared" ref="Q11:Q27" si="0">SUM(E11:P11)</f>
        <v>7598877792.4200001</v>
      </c>
    </row>
    <row r="12" spans="2:17" x14ac:dyDescent="0.25">
      <c r="B12" s="4" t="s">
        <v>25</v>
      </c>
      <c r="C12" s="138">
        <v>296972572</v>
      </c>
      <c r="D12" s="138">
        <v>296972572</v>
      </c>
      <c r="E12" s="138">
        <v>15166108.990000002</v>
      </c>
      <c r="F12" s="138">
        <v>25750358.460000005</v>
      </c>
      <c r="G12" s="138">
        <v>43215079.530000001</v>
      </c>
      <c r="H12" s="138">
        <v>19525073.240000002</v>
      </c>
      <c r="I12" s="138">
        <v>24745038.719999995</v>
      </c>
      <c r="J12" s="138">
        <v>20281972.299999997</v>
      </c>
      <c r="K12" s="138">
        <v>20878336.52</v>
      </c>
      <c r="L12" s="138">
        <v>20935821.57</v>
      </c>
      <c r="M12" s="138">
        <v>22090837.530000005</v>
      </c>
      <c r="N12" s="138">
        <v>17937903.269999996</v>
      </c>
      <c r="O12" s="138">
        <v>31664692.690000009</v>
      </c>
      <c r="P12" s="138">
        <v>27323743.649999995</v>
      </c>
      <c r="Q12" s="142">
        <f t="shared" si="0"/>
        <v>289514966.46999997</v>
      </c>
    </row>
    <row r="13" spans="2:17" x14ac:dyDescent="0.25">
      <c r="B13" s="41" t="s">
        <v>26</v>
      </c>
      <c r="C13" s="140">
        <v>279047514</v>
      </c>
      <c r="D13" s="140">
        <v>279047514</v>
      </c>
      <c r="E13" s="141">
        <v>15166108.990000002</v>
      </c>
      <c r="F13" s="141">
        <v>25468502.210000005</v>
      </c>
      <c r="G13" s="141">
        <v>42022521.840000004</v>
      </c>
      <c r="H13" s="141">
        <v>18723637.600000001</v>
      </c>
      <c r="I13" s="141">
        <v>24303031.469999995</v>
      </c>
      <c r="J13" s="141">
        <v>20014579.799999997</v>
      </c>
      <c r="K13" s="141">
        <v>18828414.59</v>
      </c>
      <c r="L13" s="141">
        <v>19560540.440000001</v>
      </c>
      <c r="M13" s="141">
        <v>21077635.550000004</v>
      </c>
      <c r="N13" s="141">
        <v>17177957.279999997</v>
      </c>
      <c r="O13" s="141">
        <v>31084940.890000008</v>
      </c>
      <c r="P13" s="141">
        <v>25159243.199999996</v>
      </c>
      <c r="Q13" s="141">
        <f t="shared" si="0"/>
        <v>278587113.86000007</v>
      </c>
    </row>
    <row r="14" spans="2:17" x14ac:dyDescent="0.25">
      <c r="B14" s="41" t="s">
        <v>27</v>
      </c>
      <c r="C14" s="140">
        <v>17925058</v>
      </c>
      <c r="D14" s="140">
        <v>17925058</v>
      </c>
      <c r="E14" s="33">
        <v>0</v>
      </c>
      <c r="F14" s="141">
        <v>281856.25</v>
      </c>
      <c r="G14" s="141">
        <v>1192557.69</v>
      </c>
      <c r="H14" s="141">
        <v>801435.6399999999</v>
      </c>
      <c r="I14" s="141">
        <v>442007.25</v>
      </c>
      <c r="J14" s="141">
        <v>267392.5</v>
      </c>
      <c r="K14" s="141">
        <v>2049921.93</v>
      </c>
      <c r="L14" s="141">
        <v>1375281.13</v>
      </c>
      <c r="M14" s="141">
        <v>1013201.9800000001</v>
      </c>
      <c r="N14" s="141">
        <v>759945.99</v>
      </c>
      <c r="O14" s="141">
        <v>579751.80000000005</v>
      </c>
      <c r="P14" s="141">
        <v>2164500.4500000002</v>
      </c>
      <c r="Q14" s="141">
        <f t="shared" si="0"/>
        <v>10927852.609999999</v>
      </c>
    </row>
    <row r="15" spans="2:17" x14ac:dyDescent="0.25">
      <c r="B15" s="4" t="s">
        <v>28</v>
      </c>
      <c r="C15" s="138">
        <v>5427260296</v>
      </c>
      <c r="D15" s="138">
        <v>5678158494.6700001</v>
      </c>
      <c r="E15" s="142">
        <v>41748260.760000005</v>
      </c>
      <c r="F15" s="142">
        <v>241471829.17000002</v>
      </c>
      <c r="G15" s="142">
        <v>314488268.75</v>
      </c>
      <c r="H15" s="142">
        <v>72801752.50000003</v>
      </c>
      <c r="I15" s="142">
        <v>310715356.44000006</v>
      </c>
      <c r="J15" s="142">
        <v>423332704.12999994</v>
      </c>
      <c r="K15" s="142">
        <v>106645055.56999999</v>
      </c>
      <c r="L15" s="142">
        <v>306842757.11999989</v>
      </c>
      <c r="M15" s="142">
        <v>317666649.13</v>
      </c>
      <c r="N15" s="142">
        <v>314582192.9199999</v>
      </c>
      <c r="O15" s="142">
        <v>308529321.13999999</v>
      </c>
      <c r="P15" s="142">
        <v>1170161619.0399997</v>
      </c>
      <c r="Q15" s="142">
        <f t="shared" si="0"/>
        <v>3928985766.6699991</v>
      </c>
    </row>
    <row r="16" spans="2:17" x14ac:dyDescent="0.25">
      <c r="B16" s="41" t="s">
        <v>29</v>
      </c>
      <c r="C16" s="140">
        <v>5120750271</v>
      </c>
      <c r="D16" s="140">
        <v>5315098179.3199997</v>
      </c>
      <c r="E16" s="141">
        <v>22865409.770000003</v>
      </c>
      <c r="F16" s="141">
        <v>236700748.78</v>
      </c>
      <c r="G16" s="141">
        <v>309820238.50999999</v>
      </c>
      <c r="H16" s="141">
        <v>66608180.030000031</v>
      </c>
      <c r="I16" s="141">
        <v>305074425.63000005</v>
      </c>
      <c r="J16" s="141">
        <v>419053527.66999996</v>
      </c>
      <c r="K16" s="141">
        <v>101091305.73999999</v>
      </c>
      <c r="L16" s="141">
        <v>301203624.6099999</v>
      </c>
      <c r="M16" s="141">
        <v>311491977.68000001</v>
      </c>
      <c r="N16" s="141">
        <v>308426741.77999991</v>
      </c>
      <c r="O16" s="141">
        <v>304868658.32999998</v>
      </c>
      <c r="P16" s="141">
        <v>1158060444.6299996</v>
      </c>
      <c r="Q16" s="141">
        <f t="shared" si="0"/>
        <v>3845265283.1599994</v>
      </c>
    </row>
    <row r="17" spans="2:17" x14ac:dyDescent="0.25">
      <c r="B17" s="41" t="s">
        <v>30</v>
      </c>
      <c r="C17" s="140">
        <v>305370025</v>
      </c>
      <c r="D17" s="140">
        <v>362060315.35000002</v>
      </c>
      <c r="E17" s="124">
        <v>18882850.990000002</v>
      </c>
      <c r="F17" s="124">
        <v>4771080.3900000006</v>
      </c>
      <c r="G17" s="124">
        <v>4668030.2400000021</v>
      </c>
      <c r="H17" s="124">
        <v>6193572.4699999997</v>
      </c>
      <c r="I17" s="124">
        <v>5640930.8099999996</v>
      </c>
      <c r="J17" s="124">
        <v>4279176.46</v>
      </c>
      <c r="K17" s="124">
        <v>5553749.8300000001</v>
      </c>
      <c r="L17" s="124">
        <v>5639132.5099999998</v>
      </c>
      <c r="M17" s="124">
        <v>6174671.4499999993</v>
      </c>
      <c r="N17" s="124">
        <v>6155451.1400000006</v>
      </c>
      <c r="O17" s="124">
        <v>3660662.8099999996</v>
      </c>
      <c r="P17" s="124">
        <v>12101174.41</v>
      </c>
      <c r="Q17" s="124">
        <f t="shared" si="0"/>
        <v>83720483.510000005</v>
      </c>
    </row>
    <row r="18" spans="2:17" x14ac:dyDescent="0.25">
      <c r="B18" s="41" t="s">
        <v>31</v>
      </c>
      <c r="C18" s="140">
        <v>1140000</v>
      </c>
      <c r="D18" s="140">
        <v>1000000</v>
      </c>
      <c r="E18" s="33">
        <v>0</v>
      </c>
      <c r="F18" s="33">
        <v>0</v>
      </c>
      <c r="G18" s="33">
        <v>0</v>
      </c>
      <c r="H18" s="33">
        <v>0</v>
      </c>
      <c r="I18" s="33">
        <v>0</v>
      </c>
      <c r="J18" s="33">
        <v>0</v>
      </c>
      <c r="K18" s="33">
        <v>0</v>
      </c>
      <c r="L18" s="33">
        <v>0</v>
      </c>
      <c r="M18" s="33">
        <v>0</v>
      </c>
      <c r="N18" s="33">
        <v>0</v>
      </c>
      <c r="O18" s="33">
        <v>0</v>
      </c>
      <c r="P18" s="33">
        <v>0</v>
      </c>
      <c r="Q18" s="33">
        <f t="shared" si="0"/>
        <v>0</v>
      </c>
    </row>
    <row r="19" spans="2:17" x14ac:dyDescent="0.25">
      <c r="B19" s="4" t="s">
        <v>34</v>
      </c>
      <c r="C19" s="138">
        <v>4360000000</v>
      </c>
      <c r="D19" s="138">
        <v>4360000000</v>
      </c>
      <c r="E19" s="35">
        <v>0</v>
      </c>
      <c r="F19" s="35">
        <v>0</v>
      </c>
      <c r="G19" s="35">
        <v>0</v>
      </c>
      <c r="H19" s="35">
        <v>0</v>
      </c>
      <c r="I19" s="35">
        <v>0</v>
      </c>
      <c r="J19" s="35">
        <v>0</v>
      </c>
      <c r="K19" s="35">
        <v>0</v>
      </c>
      <c r="L19" s="35">
        <v>0</v>
      </c>
      <c r="M19" s="35">
        <v>0</v>
      </c>
      <c r="N19" s="35">
        <v>0</v>
      </c>
      <c r="O19" s="35">
        <v>0</v>
      </c>
      <c r="P19" s="35">
        <v>0</v>
      </c>
      <c r="Q19" s="35">
        <f t="shared" si="0"/>
        <v>0</v>
      </c>
    </row>
    <row r="20" spans="2:17" x14ac:dyDescent="0.25">
      <c r="B20" s="41" t="s">
        <v>35</v>
      </c>
      <c r="C20" s="160">
        <v>210540000</v>
      </c>
      <c r="D20" s="160">
        <v>210540000</v>
      </c>
      <c r="E20" s="33">
        <v>0</v>
      </c>
      <c r="F20" s="33">
        <v>0</v>
      </c>
      <c r="G20" s="33">
        <v>0</v>
      </c>
      <c r="H20" s="33">
        <v>0</v>
      </c>
      <c r="I20" s="33">
        <v>0</v>
      </c>
      <c r="J20" s="33">
        <v>0</v>
      </c>
      <c r="K20" s="33">
        <v>0</v>
      </c>
      <c r="L20" s="33">
        <v>0</v>
      </c>
      <c r="M20" s="33">
        <v>0</v>
      </c>
      <c r="N20" s="33">
        <v>0</v>
      </c>
      <c r="O20" s="33">
        <v>0</v>
      </c>
      <c r="P20" s="33">
        <v>0</v>
      </c>
      <c r="Q20" s="33">
        <f t="shared" si="0"/>
        <v>0</v>
      </c>
    </row>
    <row r="21" spans="2:17" x14ac:dyDescent="0.25">
      <c r="B21" s="41" t="s">
        <v>36</v>
      </c>
      <c r="C21" s="160">
        <v>1364746667</v>
      </c>
      <c r="D21" s="160">
        <v>1364746667</v>
      </c>
      <c r="E21" s="35">
        <v>0</v>
      </c>
      <c r="F21" s="35">
        <v>0</v>
      </c>
      <c r="G21" s="35">
        <v>0</v>
      </c>
      <c r="H21" s="35">
        <v>0</v>
      </c>
      <c r="I21" s="35">
        <v>0</v>
      </c>
      <c r="J21" s="35">
        <v>0</v>
      </c>
      <c r="K21" s="35">
        <v>0</v>
      </c>
      <c r="L21" s="35">
        <v>0</v>
      </c>
      <c r="M21" s="35">
        <v>0</v>
      </c>
      <c r="N21" s="35">
        <v>0</v>
      </c>
      <c r="O21" s="35">
        <v>0</v>
      </c>
      <c r="P21" s="35">
        <v>0</v>
      </c>
      <c r="Q21" s="35">
        <f t="shared" si="0"/>
        <v>0</v>
      </c>
    </row>
    <row r="22" spans="2:17" x14ac:dyDescent="0.25">
      <c r="B22" s="41" t="s">
        <v>37</v>
      </c>
      <c r="C22" s="160">
        <v>484713333</v>
      </c>
      <c r="D22" s="159">
        <v>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50</v>
      </c>
      <c r="C23" s="160">
        <v>2300000000</v>
      </c>
      <c r="D23" s="160">
        <v>2300000000</v>
      </c>
      <c r="E23" s="35">
        <v>0</v>
      </c>
      <c r="F23" s="35">
        <v>0</v>
      </c>
      <c r="G23" s="35">
        <v>0</v>
      </c>
      <c r="H23" s="35">
        <v>0</v>
      </c>
      <c r="I23" s="35">
        <v>0</v>
      </c>
      <c r="J23" s="35">
        <v>0</v>
      </c>
      <c r="K23" s="35">
        <v>0</v>
      </c>
      <c r="L23" s="35">
        <v>0</v>
      </c>
      <c r="M23" s="35">
        <v>0</v>
      </c>
      <c r="N23" s="35">
        <v>0</v>
      </c>
      <c r="O23" s="35">
        <v>0</v>
      </c>
      <c r="P23" s="35">
        <v>0</v>
      </c>
      <c r="Q23" s="35">
        <f t="shared" si="0"/>
        <v>0</v>
      </c>
    </row>
    <row r="24" spans="2:17" x14ac:dyDescent="0.25">
      <c r="B24" s="41" t="s">
        <v>51</v>
      </c>
      <c r="C24" s="159">
        <v>0</v>
      </c>
      <c r="D24" s="160">
        <v>484713333</v>
      </c>
      <c r="E24" s="33">
        <v>0</v>
      </c>
      <c r="F24" s="33">
        <v>0</v>
      </c>
      <c r="G24" s="33">
        <v>0</v>
      </c>
      <c r="H24" s="33">
        <v>0</v>
      </c>
      <c r="I24" s="33">
        <v>0</v>
      </c>
      <c r="J24" s="33">
        <v>0</v>
      </c>
      <c r="K24" s="33">
        <v>0</v>
      </c>
      <c r="L24" s="33">
        <v>0</v>
      </c>
      <c r="M24" s="33">
        <v>0</v>
      </c>
      <c r="N24" s="33">
        <v>0</v>
      </c>
      <c r="O24" s="33">
        <v>0</v>
      </c>
      <c r="P24" s="33">
        <v>0</v>
      </c>
      <c r="Q24" s="33">
        <f t="shared" si="0"/>
        <v>0</v>
      </c>
    </row>
    <row r="25" spans="2:17" x14ac:dyDescent="0.25">
      <c r="B25" s="4" t="s">
        <v>39</v>
      </c>
      <c r="C25" s="138">
        <v>27237442</v>
      </c>
      <c r="D25" s="138">
        <v>12237442</v>
      </c>
      <c r="E25" s="35">
        <v>0</v>
      </c>
      <c r="F25" s="35">
        <v>0</v>
      </c>
      <c r="G25" s="35">
        <v>0</v>
      </c>
      <c r="H25" s="35">
        <v>0</v>
      </c>
      <c r="I25" s="35">
        <v>0</v>
      </c>
      <c r="J25" s="35">
        <v>0</v>
      </c>
      <c r="K25" s="35">
        <v>0</v>
      </c>
      <c r="L25" s="35">
        <v>0</v>
      </c>
      <c r="M25" s="35">
        <v>0</v>
      </c>
      <c r="N25" s="35">
        <v>0</v>
      </c>
      <c r="O25" s="35">
        <v>0</v>
      </c>
      <c r="P25" s="35">
        <v>0</v>
      </c>
      <c r="Q25" s="35">
        <f t="shared" si="0"/>
        <v>0</v>
      </c>
    </row>
    <row r="26" spans="2:17" x14ac:dyDescent="0.25">
      <c r="B26" s="41" t="s">
        <v>52</v>
      </c>
      <c r="C26" s="140">
        <v>27237442</v>
      </c>
      <c r="D26" s="140">
        <v>12237442</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8" t="s">
        <v>42</v>
      </c>
      <c r="C27" s="125">
        <f>C10+C12+C15+C25+C19</f>
        <v>26240830314</v>
      </c>
      <c r="D27" s="125">
        <f>D10+D12+D15+D25+D19</f>
        <v>27850981604.639999</v>
      </c>
      <c r="E27" s="143">
        <f t="shared" ref="E27:P27" si="1">E10+E12+E15+E26+E21+E19</f>
        <v>397747200.12000006</v>
      </c>
      <c r="F27" s="143">
        <f t="shared" si="1"/>
        <v>737353692.68000031</v>
      </c>
      <c r="G27" s="143">
        <f t="shared" si="1"/>
        <v>876850658.39000022</v>
      </c>
      <c r="H27" s="143">
        <f t="shared" si="1"/>
        <v>616164460.50000012</v>
      </c>
      <c r="I27" s="143">
        <f t="shared" si="1"/>
        <v>975590637.63999987</v>
      </c>
      <c r="J27" s="143">
        <f t="shared" si="1"/>
        <v>1079312095.9100001</v>
      </c>
      <c r="K27" s="143">
        <f t="shared" si="1"/>
        <v>724382971.97000003</v>
      </c>
      <c r="L27" s="143">
        <f t="shared" si="1"/>
        <v>875105215.05999947</v>
      </c>
      <c r="M27" s="143">
        <f t="shared" si="1"/>
        <v>924800384.40999997</v>
      </c>
      <c r="N27" s="143">
        <f t="shared" si="1"/>
        <v>922042574.33999968</v>
      </c>
      <c r="O27" s="143">
        <f t="shared" si="1"/>
        <v>1307385720.3600001</v>
      </c>
      <c r="P27" s="143">
        <f t="shared" si="1"/>
        <v>2380642914.1799998</v>
      </c>
      <c r="Q27" s="143">
        <f t="shared" si="0"/>
        <v>11817378525.560001</v>
      </c>
    </row>
    <row r="28" spans="2:17" x14ac:dyDescent="0.25">
      <c r="B28" s="1"/>
      <c r="C28" s="1"/>
      <c r="D28" s="1"/>
      <c r="E28" s="32"/>
      <c r="F28" s="32"/>
      <c r="G28" s="32"/>
      <c r="H28" s="32"/>
      <c r="I28" s="32"/>
      <c r="J28" s="32"/>
      <c r="K28" s="32"/>
      <c r="L28" s="32"/>
      <c r="M28" s="32"/>
      <c r="N28" s="32"/>
      <c r="O28" s="32"/>
      <c r="P28" s="32"/>
      <c r="Q28" s="31"/>
    </row>
    <row r="29" spans="2:17" x14ac:dyDescent="0.25">
      <c r="B29" s="39"/>
      <c r="C29" s="39"/>
      <c r="D29" s="39"/>
      <c r="E29" s="32"/>
      <c r="F29" s="32"/>
      <c r="G29" s="30"/>
      <c r="H29" s="30"/>
      <c r="I29" s="30"/>
      <c r="J29" s="30"/>
      <c r="K29" s="30"/>
      <c r="L29" s="30"/>
      <c r="M29" s="30"/>
      <c r="N29" s="30"/>
      <c r="O29" s="30"/>
      <c r="P29" s="30"/>
      <c r="Q29" s="19"/>
    </row>
    <row r="30" spans="2:17" ht="30" x14ac:dyDescent="0.25">
      <c r="B30" s="8" t="s">
        <v>43</v>
      </c>
      <c r="C30" s="97" t="s">
        <v>7</v>
      </c>
      <c r="D30" s="97" t="s">
        <v>8</v>
      </c>
      <c r="E30" s="29" t="s">
        <v>10</v>
      </c>
      <c r="F30" s="29" t="s">
        <v>11</v>
      </c>
      <c r="G30" s="29" t="s">
        <v>12</v>
      </c>
      <c r="H30" s="29" t="s">
        <v>13</v>
      </c>
      <c r="I30" s="29" t="s">
        <v>14</v>
      </c>
      <c r="J30" s="29" t="s">
        <v>15</v>
      </c>
      <c r="K30" s="29" t="s">
        <v>16</v>
      </c>
      <c r="L30" s="29" t="s">
        <v>17</v>
      </c>
      <c r="M30" s="29" t="s">
        <v>18</v>
      </c>
      <c r="N30" s="29" t="s">
        <v>19</v>
      </c>
      <c r="O30" s="29" t="s">
        <v>20</v>
      </c>
      <c r="P30" s="29" t="s">
        <v>21</v>
      </c>
      <c r="Q30" s="29" t="s">
        <v>22</v>
      </c>
    </row>
    <row r="31" spans="2:17" x14ac:dyDescent="0.25">
      <c r="B31" s="4" t="s">
        <v>23</v>
      </c>
      <c r="C31" s="142">
        <v>35000000</v>
      </c>
      <c r="D31" s="142">
        <v>45027300</v>
      </c>
      <c r="E31" s="28">
        <v>0</v>
      </c>
      <c r="F31" s="28">
        <v>0</v>
      </c>
      <c r="G31" s="28">
        <v>0</v>
      </c>
      <c r="H31" s="28">
        <v>0</v>
      </c>
      <c r="I31" s="28">
        <v>0</v>
      </c>
      <c r="J31" s="142">
        <v>9480516.2100000009</v>
      </c>
      <c r="K31" s="28">
        <v>0</v>
      </c>
      <c r="L31" s="28">
        <v>0</v>
      </c>
      <c r="M31" s="28">
        <v>0</v>
      </c>
      <c r="N31" s="28">
        <v>0</v>
      </c>
      <c r="O31" s="28">
        <v>0</v>
      </c>
      <c r="P31" s="28">
        <v>0</v>
      </c>
      <c r="Q31" s="142">
        <f>SUM(E31:P31)</f>
        <v>9480516.2100000009</v>
      </c>
    </row>
    <row r="32" spans="2:17" x14ac:dyDescent="0.25">
      <c r="B32" s="41" t="s">
        <v>24</v>
      </c>
      <c r="C32" s="140">
        <v>35000000</v>
      </c>
      <c r="D32" s="140">
        <v>45027300</v>
      </c>
      <c r="E32" s="25">
        <v>0</v>
      </c>
      <c r="F32" s="25">
        <v>0</v>
      </c>
      <c r="G32" s="25">
        <v>0</v>
      </c>
      <c r="H32" s="25">
        <v>0</v>
      </c>
      <c r="I32" s="25">
        <v>0</v>
      </c>
      <c r="J32" s="141">
        <v>9480516.2100000009</v>
      </c>
      <c r="K32" s="25">
        <v>0</v>
      </c>
      <c r="L32" s="25">
        <v>0</v>
      </c>
      <c r="M32" s="25">
        <v>0</v>
      </c>
      <c r="N32" s="25">
        <v>0</v>
      </c>
      <c r="O32" s="25">
        <v>0</v>
      </c>
      <c r="P32" s="25">
        <v>0</v>
      </c>
      <c r="Q32" s="141">
        <f t="shared" ref="Q32:Q39" si="2">SUM(E32:P32)</f>
        <v>9480516.2100000009</v>
      </c>
    </row>
    <row r="33" spans="2:17" x14ac:dyDescent="0.25">
      <c r="B33" s="4" t="s">
        <v>25</v>
      </c>
      <c r="C33" s="9">
        <v>0</v>
      </c>
      <c r="D33" s="16">
        <v>0</v>
      </c>
      <c r="E33" s="28">
        <v>0</v>
      </c>
      <c r="F33" s="28">
        <v>0</v>
      </c>
      <c r="G33" s="28">
        <v>0</v>
      </c>
      <c r="H33" s="28">
        <v>0</v>
      </c>
      <c r="I33" s="28">
        <v>0</v>
      </c>
      <c r="J33" s="28">
        <v>0</v>
      </c>
      <c r="K33" s="28">
        <v>0</v>
      </c>
      <c r="L33" s="28">
        <v>0</v>
      </c>
      <c r="M33" s="28">
        <v>0</v>
      </c>
      <c r="N33" s="28">
        <v>0</v>
      </c>
      <c r="O33" s="28">
        <v>0</v>
      </c>
      <c r="P33" s="28">
        <v>0</v>
      </c>
      <c r="Q33" s="28">
        <f t="shared" si="2"/>
        <v>0</v>
      </c>
    </row>
    <row r="34" spans="2:17" x14ac:dyDescent="0.25">
      <c r="B34" s="41" t="s">
        <v>26</v>
      </c>
      <c r="C34" s="9">
        <v>0</v>
      </c>
      <c r="D34" s="9">
        <v>0</v>
      </c>
      <c r="E34" s="26">
        <v>0</v>
      </c>
      <c r="F34" s="26">
        <v>0</v>
      </c>
      <c r="G34" s="26">
        <v>0</v>
      </c>
      <c r="H34" s="26">
        <v>0</v>
      </c>
      <c r="I34" s="26">
        <v>0</v>
      </c>
      <c r="J34" s="26">
        <v>0</v>
      </c>
      <c r="K34" s="26">
        <v>0</v>
      </c>
      <c r="L34" s="26">
        <v>0</v>
      </c>
      <c r="M34" s="26">
        <v>0</v>
      </c>
      <c r="N34" s="26">
        <v>0</v>
      </c>
      <c r="O34" s="26">
        <v>0</v>
      </c>
      <c r="P34" s="26">
        <v>0</v>
      </c>
      <c r="Q34" s="26">
        <f t="shared" si="2"/>
        <v>0</v>
      </c>
    </row>
    <row r="35" spans="2:17" x14ac:dyDescent="0.25">
      <c r="B35" s="40" t="s">
        <v>28</v>
      </c>
      <c r="C35" s="142">
        <v>1500000</v>
      </c>
      <c r="D35" s="142">
        <v>1525000</v>
      </c>
      <c r="E35" s="28">
        <v>0</v>
      </c>
      <c r="F35" s="28">
        <v>0</v>
      </c>
      <c r="G35" s="28">
        <v>0</v>
      </c>
      <c r="H35" s="28">
        <v>0</v>
      </c>
      <c r="I35" s="28">
        <v>0</v>
      </c>
      <c r="J35" s="28">
        <v>0</v>
      </c>
      <c r="K35" s="28">
        <v>0</v>
      </c>
      <c r="L35" s="28">
        <v>0</v>
      </c>
      <c r="M35" s="28">
        <v>0</v>
      </c>
      <c r="N35" s="28">
        <v>0</v>
      </c>
      <c r="O35" s="28">
        <v>0</v>
      </c>
      <c r="P35" s="142">
        <v>23978.89</v>
      </c>
      <c r="Q35" s="142">
        <f t="shared" si="2"/>
        <v>23978.89</v>
      </c>
    </row>
    <row r="36" spans="2:17" x14ac:dyDescent="0.25">
      <c r="B36" s="41" t="s">
        <v>29</v>
      </c>
      <c r="C36" s="140">
        <v>1500000</v>
      </c>
      <c r="D36" s="140">
        <v>1525000</v>
      </c>
      <c r="E36" s="9">
        <v>0</v>
      </c>
      <c r="F36" s="9">
        <v>0</v>
      </c>
      <c r="G36" s="9">
        <v>0</v>
      </c>
      <c r="H36" s="9">
        <v>0</v>
      </c>
      <c r="I36" s="9">
        <v>0</v>
      </c>
      <c r="J36" s="9">
        <v>0</v>
      </c>
      <c r="K36" s="9">
        <v>0</v>
      </c>
      <c r="L36" s="9">
        <v>0</v>
      </c>
      <c r="M36" s="9">
        <v>0</v>
      </c>
      <c r="N36" s="9">
        <v>0</v>
      </c>
      <c r="O36" s="9">
        <v>0</v>
      </c>
      <c r="P36" s="140">
        <v>23978.89</v>
      </c>
      <c r="Q36" s="140">
        <f t="shared" si="2"/>
        <v>23978.89</v>
      </c>
    </row>
    <row r="37" spans="2:17" x14ac:dyDescent="0.25">
      <c r="B37" s="40" t="s">
        <v>34</v>
      </c>
      <c r="C37" s="142">
        <v>1000000000</v>
      </c>
      <c r="D37" s="142">
        <v>1000000000</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53</v>
      </c>
      <c r="C38" s="124">
        <v>1000000000</v>
      </c>
      <c r="D38" s="124">
        <v>1000000000</v>
      </c>
      <c r="E38" s="26">
        <v>0</v>
      </c>
      <c r="F38" s="26">
        <v>0</v>
      </c>
      <c r="G38" s="26">
        <v>0</v>
      </c>
      <c r="H38" s="26">
        <v>0</v>
      </c>
      <c r="I38" s="26">
        <v>0</v>
      </c>
      <c r="J38" s="26">
        <v>0</v>
      </c>
      <c r="K38" s="26">
        <v>0</v>
      </c>
      <c r="L38" s="26">
        <v>0</v>
      </c>
      <c r="M38" s="26">
        <v>0</v>
      </c>
      <c r="N38" s="26">
        <v>0</v>
      </c>
      <c r="O38" s="26">
        <v>0</v>
      </c>
      <c r="P38" s="26">
        <v>0</v>
      </c>
      <c r="Q38" s="26">
        <f t="shared" si="2"/>
        <v>0</v>
      </c>
    </row>
    <row r="39" spans="2:17" s="10" customFormat="1" x14ac:dyDescent="0.25">
      <c r="B39" s="8" t="s">
        <v>45</v>
      </c>
      <c r="C39" s="125">
        <f t="shared" ref="C39:P39" si="3">C31+C33+C35+C37</f>
        <v>1036500000</v>
      </c>
      <c r="D39" s="125">
        <f t="shared" si="3"/>
        <v>1046552300</v>
      </c>
      <c r="E39" s="24">
        <f t="shared" si="3"/>
        <v>0</v>
      </c>
      <c r="F39" s="24">
        <f t="shared" si="3"/>
        <v>0</v>
      </c>
      <c r="G39" s="24">
        <f t="shared" si="3"/>
        <v>0</v>
      </c>
      <c r="H39" s="24">
        <f t="shared" si="3"/>
        <v>0</v>
      </c>
      <c r="I39" s="24">
        <f t="shared" si="3"/>
        <v>0</v>
      </c>
      <c r="J39" s="143">
        <f t="shared" si="3"/>
        <v>9480516.2100000009</v>
      </c>
      <c r="K39" s="24">
        <f t="shared" si="3"/>
        <v>0</v>
      </c>
      <c r="L39" s="24">
        <f t="shared" si="3"/>
        <v>0</v>
      </c>
      <c r="M39" s="24">
        <f t="shared" si="3"/>
        <v>0</v>
      </c>
      <c r="N39" s="24">
        <f t="shared" si="3"/>
        <v>0</v>
      </c>
      <c r="O39" s="24">
        <f t="shared" si="3"/>
        <v>0</v>
      </c>
      <c r="P39" s="143">
        <f t="shared" si="3"/>
        <v>23978.89</v>
      </c>
      <c r="Q39" s="143">
        <f t="shared" si="2"/>
        <v>9504495.1000000015</v>
      </c>
    </row>
    <row r="40" spans="2:17" x14ac:dyDescent="0.25">
      <c r="C40" s="9"/>
      <c r="D40" s="9"/>
      <c r="E40" s="25"/>
      <c r="F40" s="25"/>
      <c r="G40" s="25"/>
      <c r="H40" s="25"/>
      <c r="I40" s="25"/>
      <c r="J40" s="25"/>
      <c r="K40" s="25"/>
      <c r="L40" s="25"/>
      <c r="M40" s="25"/>
      <c r="N40" s="25"/>
      <c r="O40" s="25"/>
      <c r="P40" s="25"/>
      <c r="Q40" s="25"/>
    </row>
    <row r="41" spans="2:17" s="11" customFormat="1" x14ac:dyDescent="0.25">
      <c r="B41" s="8" t="s">
        <v>46</v>
      </c>
      <c r="C41" s="125">
        <f t="shared" ref="C41:Q41" si="4">C27+C39</f>
        <v>27277330314</v>
      </c>
      <c r="D41" s="125">
        <f t="shared" si="4"/>
        <v>28897533904.639999</v>
      </c>
      <c r="E41" s="143">
        <f t="shared" si="4"/>
        <v>397747200.12000006</v>
      </c>
      <c r="F41" s="143">
        <f t="shared" si="4"/>
        <v>737353692.68000031</v>
      </c>
      <c r="G41" s="143">
        <f t="shared" si="4"/>
        <v>876850658.39000022</v>
      </c>
      <c r="H41" s="143">
        <f t="shared" si="4"/>
        <v>616164460.50000012</v>
      </c>
      <c r="I41" s="143">
        <f t="shared" si="4"/>
        <v>975590637.63999987</v>
      </c>
      <c r="J41" s="143">
        <f t="shared" si="4"/>
        <v>1088792612.1200001</v>
      </c>
      <c r="K41" s="143">
        <f t="shared" si="4"/>
        <v>724382971.97000003</v>
      </c>
      <c r="L41" s="143">
        <f t="shared" si="4"/>
        <v>875105215.05999947</v>
      </c>
      <c r="M41" s="143">
        <f t="shared" si="4"/>
        <v>924800384.40999997</v>
      </c>
      <c r="N41" s="143">
        <f t="shared" si="4"/>
        <v>922042574.33999968</v>
      </c>
      <c r="O41" s="143">
        <f t="shared" si="4"/>
        <v>1307385720.3600001</v>
      </c>
      <c r="P41" s="143">
        <f t="shared" si="4"/>
        <v>2380666893.0699997</v>
      </c>
      <c r="Q41" s="143">
        <f t="shared" si="4"/>
        <v>11826883020.660002</v>
      </c>
    </row>
    <row r="42" spans="2:17" ht="24.75" customHeight="1" x14ac:dyDescent="0.25">
      <c r="B42" s="198" t="s">
        <v>54</v>
      </c>
      <c r="C42" s="198"/>
      <c r="D42" s="198"/>
      <c r="E42" s="198"/>
      <c r="F42" s="198"/>
      <c r="G42" s="198"/>
      <c r="H42" s="198"/>
      <c r="I42" s="198"/>
      <c r="J42" s="198"/>
      <c r="K42" s="198"/>
      <c r="L42" s="198"/>
      <c r="M42" s="198"/>
      <c r="N42" s="198"/>
      <c r="O42" s="198"/>
      <c r="P42" s="198"/>
      <c r="Q42" s="198"/>
    </row>
    <row r="43" spans="2:17" x14ac:dyDescent="0.25">
      <c r="B43" s="67"/>
      <c r="C43" s="21"/>
      <c r="D43" s="21"/>
      <c r="E43" s="21"/>
      <c r="F43" s="21"/>
      <c r="G43"/>
      <c r="H43"/>
      <c r="I43"/>
      <c r="J43"/>
      <c r="K43"/>
      <c r="L43"/>
      <c r="M43"/>
      <c r="N43"/>
      <c r="O43"/>
      <c r="P43"/>
      <c r="Q43"/>
    </row>
    <row r="44" spans="2:17" x14ac:dyDescent="0.25">
      <c r="B44" s="15"/>
      <c r="C44" s="15"/>
      <c r="D44" s="15"/>
      <c r="E44" s="20"/>
      <c r="F44" s="20"/>
      <c r="G44" s="20"/>
      <c r="H44" s="20"/>
      <c r="I44" s="20"/>
      <c r="J44" s="20"/>
      <c r="K44" s="20"/>
      <c r="L44" s="20"/>
      <c r="M44" s="20"/>
      <c r="N44" s="20"/>
      <c r="O44" s="20"/>
      <c r="P44" s="20"/>
      <c r="Q44" s="19"/>
    </row>
    <row r="45" spans="2:17" x14ac:dyDescent="0.25">
      <c r="B45" s="190"/>
      <c r="C45" s="190"/>
      <c r="D45" s="190"/>
      <c r="E45" s="190"/>
      <c r="F45" s="21"/>
      <c r="G45" s="21"/>
      <c r="H45" s="21"/>
      <c r="I45" s="22"/>
      <c r="J45" s="21"/>
      <c r="K45" s="20"/>
      <c r="L45" s="20"/>
      <c r="M45" s="20"/>
      <c r="N45" s="20"/>
      <c r="O45" s="20"/>
      <c r="P45" s="20"/>
      <c r="Q45" s="19"/>
    </row>
    <row r="46" spans="2:17" x14ac:dyDescent="0.25">
      <c r="B46" s="190"/>
      <c r="C46" s="190"/>
      <c r="D46" s="190"/>
      <c r="E46" s="190"/>
      <c r="F46" s="190"/>
      <c r="G46" s="190"/>
      <c r="H46" s="190"/>
      <c r="I46" s="190"/>
      <c r="J46" s="190"/>
      <c r="K46" s="18"/>
      <c r="L46" s="18"/>
      <c r="M46" s="18"/>
      <c r="N46" s="18"/>
      <c r="O46" s="18"/>
      <c r="P46" s="18"/>
      <c r="Q46" s="18"/>
    </row>
    <row r="47" spans="2:17" ht="14.25" customHeight="1" x14ac:dyDescent="0.25">
      <c r="B47" s="191"/>
      <c r="C47" s="191"/>
      <c r="D47" s="191"/>
      <c r="E47" s="191"/>
      <c r="F47" s="191"/>
      <c r="G47" s="191"/>
      <c r="H47" s="191"/>
      <c r="I47" s="191"/>
    </row>
    <row r="50" spans="3:4" x14ac:dyDescent="0.25">
      <c r="C50" s="17"/>
      <c r="D50" s="17"/>
    </row>
  </sheetData>
  <mergeCells count="13">
    <mergeCell ref="B45:E45"/>
    <mergeCell ref="B46:J46"/>
    <mergeCell ref="B47:I47"/>
    <mergeCell ref="B42:Q4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49"/>
  <sheetViews>
    <sheetView showGridLines="0" zoomScale="80" zoomScaleNormal="80" workbookViewId="0">
      <selection activeCell="H34" sqref="H34"/>
    </sheetView>
  </sheetViews>
  <sheetFormatPr baseColWidth="10" defaultColWidth="11.42578125" defaultRowHeight="15" x14ac:dyDescent="0.25"/>
  <cols>
    <col min="1" max="1" width="4.85546875" customWidth="1"/>
    <col min="2" max="2" width="97.42578125"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2.7109375" style="17"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55</v>
      </c>
      <c r="C7" s="75"/>
      <c r="D7" s="3"/>
      <c r="E7" s="38"/>
      <c r="F7" s="38"/>
      <c r="G7" s="38"/>
      <c r="H7" s="38"/>
      <c r="I7" s="38"/>
      <c r="J7" s="38"/>
      <c r="K7" s="38"/>
      <c r="L7" s="38"/>
      <c r="M7" s="38"/>
      <c r="N7" s="38"/>
      <c r="O7" s="38"/>
      <c r="P7" s="38"/>
      <c r="Q7" s="37" t="s">
        <v>5</v>
      </c>
    </row>
    <row r="8" spans="2:17" x14ac:dyDescent="0.25">
      <c r="B8" s="195" t="s">
        <v>6</v>
      </c>
      <c r="C8" s="196" t="s">
        <v>7</v>
      </c>
      <c r="D8" s="196" t="s">
        <v>8</v>
      </c>
      <c r="E8" s="197" t="s">
        <v>9</v>
      </c>
      <c r="F8" s="197"/>
      <c r="G8" s="197"/>
      <c r="H8" s="197"/>
      <c r="I8" s="197"/>
      <c r="J8" s="197"/>
      <c r="K8" s="197"/>
      <c r="L8" s="197"/>
      <c r="M8" s="197"/>
      <c r="N8" s="197"/>
      <c r="O8" s="197"/>
      <c r="P8" s="197"/>
      <c r="Q8" s="197"/>
    </row>
    <row r="9" spans="2:17" ht="18.75" customHeight="1" x14ac:dyDescent="0.25">
      <c r="B9" s="195"/>
      <c r="C9" s="196"/>
      <c r="D9" s="196"/>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2">
        <v>36619371889</v>
      </c>
      <c r="D10" s="142">
        <v>40537366025.459999</v>
      </c>
      <c r="E10" s="139">
        <v>2087276101.6499994</v>
      </c>
      <c r="F10" s="139">
        <v>2276201060.2200007</v>
      </c>
      <c r="G10" s="139">
        <v>2519599471.4699993</v>
      </c>
      <c r="H10" s="139">
        <v>2457142031.4500008</v>
      </c>
      <c r="I10" s="139">
        <v>2490035937.1000004</v>
      </c>
      <c r="J10" s="139">
        <v>2491617786.2599998</v>
      </c>
      <c r="K10" s="139">
        <v>2780067238.2199993</v>
      </c>
      <c r="L10" s="139">
        <v>2451086281.9299998</v>
      </c>
      <c r="M10" s="139">
        <v>2570949463.3400011</v>
      </c>
      <c r="N10" s="139">
        <v>2768551641.7799978</v>
      </c>
      <c r="O10" s="139">
        <v>4071227978.039999</v>
      </c>
      <c r="P10" s="139">
        <v>3584325149.5899992</v>
      </c>
      <c r="Q10" s="139">
        <f>SUM(E10:P10)</f>
        <v>32548080141.049999</v>
      </c>
    </row>
    <row r="11" spans="2:17" x14ac:dyDescent="0.25">
      <c r="B11" s="41" t="s">
        <v>24</v>
      </c>
      <c r="C11" s="124">
        <v>36619371889</v>
      </c>
      <c r="D11" s="124">
        <v>40537366025.459999</v>
      </c>
      <c r="E11" s="141">
        <v>2087276101.6499994</v>
      </c>
      <c r="F11" s="141">
        <v>2276201060.2200007</v>
      </c>
      <c r="G11" s="141">
        <v>2519599471.4699993</v>
      </c>
      <c r="H11" s="141">
        <v>2457142031.4500008</v>
      </c>
      <c r="I11" s="141">
        <v>2490035937.1000004</v>
      </c>
      <c r="J11" s="141">
        <v>2491617786.2599998</v>
      </c>
      <c r="K11" s="141">
        <v>2780067238.2199993</v>
      </c>
      <c r="L11" s="141">
        <v>2451086281.9299998</v>
      </c>
      <c r="M11" s="141">
        <v>2570949463.3400011</v>
      </c>
      <c r="N11" s="141">
        <v>2768551641.7799978</v>
      </c>
      <c r="O11" s="141">
        <v>4071227978.039999</v>
      </c>
      <c r="P11" s="141">
        <v>3584325149.5899992</v>
      </c>
      <c r="Q11" s="141">
        <f t="shared" ref="Q11:Q28" si="0">SUM(E11:P11)</f>
        <v>32548080141.049999</v>
      </c>
    </row>
    <row r="12" spans="2:17" x14ac:dyDescent="0.25">
      <c r="B12" s="4" t="s">
        <v>25</v>
      </c>
      <c r="C12" s="142">
        <v>1121284946</v>
      </c>
      <c r="D12" s="142">
        <v>1171682903.28</v>
      </c>
      <c r="E12" s="138">
        <v>19293455.469999999</v>
      </c>
      <c r="F12" s="138">
        <v>22541829.350000001</v>
      </c>
      <c r="G12" s="138">
        <v>23250518.270000003</v>
      </c>
      <c r="H12" s="138">
        <v>20954629.930000003</v>
      </c>
      <c r="I12" s="138">
        <v>21742668.650000002</v>
      </c>
      <c r="J12" s="138">
        <v>25282322.619999997</v>
      </c>
      <c r="K12" s="138">
        <v>30172606.699999999</v>
      </c>
      <c r="L12" s="138">
        <v>20196945.530000001</v>
      </c>
      <c r="M12" s="138">
        <v>20985405.959999997</v>
      </c>
      <c r="N12" s="138">
        <v>18220530.170000002</v>
      </c>
      <c r="O12" s="138">
        <v>47126052.210000008</v>
      </c>
      <c r="P12" s="138">
        <v>36880553.399999999</v>
      </c>
      <c r="Q12" s="142">
        <f t="shared" si="0"/>
        <v>306647518.25999999</v>
      </c>
    </row>
    <row r="13" spans="2:17" x14ac:dyDescent="0.25">
      <c r="B13" s="41" t="s">
        <v>26</v>
      </c>
      <c r="C13" s="141">
        <v>279047514</v>
      </c>
      <c r="D13" s="141">
        <v>279047514.00000006</v>
      </c>
      <c r="E13" s="141">
        <v>19293455.469999999</v>
      </c>
      <c r="F13" s="141">
        <v>22541829.350000001</v>
      </c>
      <c r="G13" s="141">
        <v>23250518.270000003</v>
      </c>
      <c r="H13" s="141">
        <v>20954629.930000003</v>
      </c>
      <c r="I13" s="141">
        <v>21519468.650000002</v>
      </c>
      <c r="J13" s="141">
        <v>23683597.140000001</v>
      </c>
      <c r="K13" s="141">
        <v>19663638.07</v>
      </c>
      <c r="L13" s="141">
        <v>18389818.130000003</v>
      </c>
      <c r="M13" s="141">
        <v>19392916.389999997</v>
      </c>
      <c r="N13" s="141">
        <v>16278540.170000004</v>
      </c>
      <c r="O13" s="141">
        <v>43346491.150000006</v>
      </c>
      <c r="P13" s="141">
        <v>30373248.399999999</v>
      </c>
      <c r="Q13" s="141">
        <f t="shared" si="0"/>
        <v>278688151.12</v>
      </c>
    </row>
    <row r="14" spans="2:17" x14ac:dyDescent="0.25">
      <c r="B14" s="41" t="s">
        <v>27</v>
      </c>
      <c r="C14" s="141">
        <v>17925058</v>
      </c>
      <c r="D14" s="141">
        <v>17925058</v>
      </c>
      <c r="E14" s="33">
        <v>0</v>
      </c>
      <c r="F14" s="33">
        <v>0</v>
      </c>
      <c r="G14" s="33">
        <v>0</v>
      </c>
      <c r="H14" s="33">
        <v>0</v>
      </c>
      <c r="I14" s="33">
        <v>0</v>
      </c>
      <c r="J14" s="141">
        <v>843759.65</v>
      </c>
      <c r="K14" s="141">
        <v>3173131.88</v>
      </c>
      <c r="L14" s="141">
        <v>1454377.38</v>
      </c>
      <c r="M14" s="141">
        <v>923700.90999999992</v>
      </c>
      <c r="N14" s="141">
        <v>1296622.3</v>
      </c>
      <c r="O14" s="141">
        <v>368538.88</v>
      </c>
      <c r="P14" s="141">
        <v>74605</v>
      </c>
      <c r="Q14" s="141">
        <f t="shared" si="0"/>
        <v>8134736</v>
      </c>
    </row>
    <row r="15" spans="2:17" x14ac:dyDescent="0.25">
      <c r="B15" s="41" t="s">
        <v>56</v>
      </c>
      <c r="C15" s="141">
        <v>824312374</v>
      </c>
      <c r="D15" s="141">
        <v>824312374</v>
      </c>
      <c r="E15" s="34">
        <v>0</v>
      </c>
      <c r="F15" s="34">
        <v>0</v>
      </c>
      <c r="G15" s="34">
        <v>0</v>
      </c>
      <c r="H15" s="34">
        <v>0</v>
      </c>
      <c r="I15" s="34">
        <v>0</v>
      </c>
      <c r="J15" s="34">
        <v>0</v>
      </c>
      <c r="K15" s="34">
        <v>0</v>
      </c>
      <c r="L15" s="34">
        <v>0</v>
      </c>
      <c r="M15" s="34">
        <v>0</v>
      </c>
      <c r="N15" s="34">
        <v>0</v>
      </c>
      <c r="O15" s="34">
        <v>0</v>
      </c>
      <c r="P15" s="34">
        <v>0</v>
      </c>
      <c r="Q15" s="34">
        <f t="shared" si="0"/>
        <v>0</v>
      </c>
    </row>
    <row r="16" spans="2:17" x14ac:dyDescent="0.25">
      <c r="B16" s="41" t="s">
        <v>57</v>
      </c>
      <c r="C16" s="33">
        <v>0</v>
      </c>
      <c r="D16" s="141">
        <v>50397957.280000001</v>
      </c>
      <c r="E16" s="33">
        <v>0</v>
      </c>
      <c r="F16" s="33">
        <v>0</v>
      </c>
      <c r="G16" s="33">
        <v>0</v>
      </c>
      <c r="H16" s="33">
        <v>0</v>
      </c>
      <c r="I16" s="141">
        <v>223200</v>
      </c>
      <c r="J16" s="141">
        <v>754965.83000000007</v>
      </c>
      <c r="K16" s="141">
        <v>7335836.75</v>
      </c>
      <c r="L16" s="141">
        <v>352750.02</v>
      </c>
      <c r="M16" s="141">
        <v>668788.66</v>
      </c>
      <c r="N16" s="141">
        <v>645367.69999999995</v>
      </c>
      <c r="O16" s="141">
        <v>3411022.1799999997</v>
      </c>
      <c r="P16" s="141">
        <v>6432700</v>
      </c>
      <c r="Q16" s="141">
        <f t="shared" si="0"/>
        <v>19824631.140000001</v>
      </c>
    </row>
    <row r="17" spans="2:17" x14ac:dyDescent="0.25">
      <c r="B17" s="4" t="s">
        <v>28</v>
      </c>
      <c r="C17" s="142">
        <v>11817441633</v>
      </c>
      <c r="D17" s="142">
        <v>12315650383.550001</v>
      </c>
      <c r="E17" s="142">
        <v>75728160.260000005</v>
      </c>
      <c r="F17" s="142">
        <v>282564733.22000003</v>
      </c>
      <c r="G17" s="142">
        <v>305698249.49999994</v>
      </c>
      <c r="H17" s="142">
        <v>293873854.33000004</v>
      </c>
      <c r="I17" s="142">
        <v>305239087.85000002</v>
      </c>
      <c r="J17" s="142">
        <v>300203586.92000002</v>
      </c>
      <c r="K17" s="142">
        <v>137062169.63000003</v>
      </c>
      <c r="L17" s="142">
        <v>544699126.58999991</v>
      </c>
      <c r="M17" s="142">
        <v>343720665.90000004</v>
      </c>
      <c r="N17" s="142">
        <v>335497596.86000007</v>
      </c>
      <c r="O17" s="142">
        <v>522897626.50000012</v>
      </c>
      <c r="P17" s="142">
        <v>710571879</v>
      </c>
      <c r="Q17" s="142">
        <f t="shared" si="0"/>
        <v>4157756736.5600004</v>
      </c>
    </row>
    <row r="18" spans="2:17" x14ac:dyDescent="0.25">
      <c r="B18" s="41" t="s">
        <v>29</v>
      </c>
      <c r="C18" s="160">
        <v>11382834181</v>
      </c>
      <c r="D18" s="160">
        <v>11883207255.530001</v>
      </c>
      <c r="E18" s="141">
        <v>52747122.5</v>
      </c>
      <c r="F18" s="141">
        <v>276597886.68000001</v>
      </c>
      <c r="G18" s="141">
        <v>299728184.18999994</v>
      </c>
      <c r="H18" s="141">
        <v>288445754.81000006</v>
      </c>
      <c r="I18" s="141">
        <v>299573381.19</v>
      </c>
      <c r="J18" s="141">
        <v>293919397.46000004</v>
      </c>
      <c r="K18" s="141">
        <v>133063933.05</v>
      </c>
      <c r="L18" s="141">
        <v>539935453.3599999</v>
      </c>
      <c r="M18" s="141">
        <v>335772117.30000001</v>
      </c>
      <c r="N18" s="141">
        <v>332092225.29000008</v>
      </c>
      <c r="O18" s="141">
        <v>515097371.76000011</v>
      </c>
      <c r="P18" s="141">
        <v>699482400.21000004</v>
      </c>
      <c r="Q18" s="141">
        <f t="shared" si="0"/>
        <v>4066455227.8000002</v>
      </c>
    </row>
    <row r="19" spans="2:17" x14ac:dyDescent="0.25">
      <c r="B19" s="41" t="s">
        <v>30</v>
      </c>
      <c r="C19" s="160">
        <v>434607452</v>
      </c>
      <c r="D19" s="160">
        <v>432443128.02000004</v>
      </c>
      <c r="E19" s="124">
        <v>22981037.760000002</v>
      </c>
      <c r="F19" s="124">
        <v>5966846.54</v>
      </c>
      <c r="G19" s="124">
        <v>5970065.3100000005</v>
      </c>
      <c r="H19" s="124">
        <v>5428099.5200000005</v>
      </c>
      <c r="I19" s="124">
        <v>5665706.6600000001</v>
      </c>
      <c r="J19" s="124">
        <v>6284189.4600000009</v>
      </c>
      <c r="K19" s="124">
        <v>3998236.58</v>
      </c>
      <c r="L19" s="124">
        <v>4763673.2300000004</v>
      </c>
      <c r="M19" s="124">
        <v>7948548.5999999996</v>
      </c>
      <c r="N19" s="124">
        <v>3405371.5700000003</v>
      </c>
      <c r="O19" s="124">
        <v>7800254.7399999993</v>
      </c>
      <c r="P19" s="124">
        <v>11089478.790000003</v>
      </c>
      <c r="Q19" s="124">
        <f t="shared" si="0"/>
        <v>91301508.75999999</v>
      </c>
    </row>
    <row r="20" spans="2:17" x14ac:dyDescent="0.25">
      <c r="B20" s="4" t="s">
        <v>34</v>
      </c>
      <c r="C20" s="142">
        <v>1381713874</v>
      </c>
      <c r="D20" s="142">
        <v>1381713874</v>
      </c>
      <c r="E20" s="35">
        <v>0</v>
      </c>
      <c r="F20" s="35">
        <v>0</v>
      </c>
      <c r="G20" s="35">
        <v>0</v>
      </c>
      <c r="H20" s="35">
        <v>0</v>
      </c>
      <c r="I20" s="35">
        <v>0</v>
      </c>
      <c r="J20" s="35">
        <v>0</v>
      </c>
      <c r="K20" s="35">
        <v>0</v>
      </c>
      <c r="L20" s="35">
        <v>0</v>
      </c>
      <c r="M20" s="35">
        <v>0</v>
      </c>
      <c r="N20" s="35">
        <v>0</v>
      </c>
      <c r="O20" s="35">
        <v>0</v>
      </c>
      <c r="P20" s="35">
        <v>0</v>
      </c>
      <c r="Q20" s="35">
        <f t="shared" si="0"/>
        <v>0</v>
      </c>
    </row>
    <row r="21" spans="2:17" x14ac:dyDescent="0.25">
      <c r="B21" s="41" t="s">
        <v>51</v>
      </c>
      <c r="C21" s="160">
        <v>708150000</v>
      </c>
      <c r="D21" s="160">
        <v>708150000</v>
      </c>
      <c r="E21" s="34">
        <v>0</v>
      </c>
      <c r="F21" s="34">
        <v>0</v>
      </c>
      <c r="G21" s="34">
        <v>0</v>
      </c>
      <c r="H21" s="34">
        <v>0</v>
      </c>
      <c r="I21" s="34">
        <v>0</v>
      </c>
      <c r="J21" s="34">
        <v>0</v>
      </c>
      <c r="K21" s="34">
        <v>0</v>
      </c>
      <c r="L21" s="34">
        <v>0</v>
      </c>
      <c r="M21" s="34">
        <v>0</v>
      </c>
      <c r="N21" s="34">
        <v>0</v>
      </c>
      <c r="O21" s="34">
        <v>0</v>
      </c>
      <c r="P21" s="34">
        <v>0</v>
      </c>
      <c r="Q21" s="34">
        <f t="shared" si="0"/>
        <v>0</v>
      </c>
    </row>
    <row r="22" spans="2:17" x14ac:dyDescent="0.25">
      <c r="B22" s="41" t="s">
        <v>35</v>
      </c>
      <c r="C22" s="160">
        <v>236050000</v>
      </c>
      <c r="D22" s="160">
        <v>236050000</v>
      </c>
      <c r="E22" s="33">
        <v>0</v>
      </c>
      <c r="F22" s="33">
        <v>0</v>
      </c>
      <c r="G22" s="33">
        <v>0</v>
      </c>
      <c r="H22" s="33">
        <v>0</v>
      </c>
      <c r="I22" s="33">
        <v>0</v>
      </c>
      <c r="J22" s="33">
        <v>0</v>
      </c>
      <c r="K22" s="33">
        <v>0</v>
      </c>
      <c r="L22" s="33">
        <v>0</v>
      </c>
      <c r="M22" s="33">
        <v>0</v>
      </c>
      <c r="N22" s="33">
        <v>0</v>
      </c>
      <c r="O22" s="33">
        <v>0</v>
      </c>
      <c r="P22" s="33">
        <v>0</v>
      </c>
      <c r="Q22" s="33">
        <f t="shared" si="0"/>
        <v>0</v>
      </c>
    </row>
    <row r="23" spans="2:17" x14ac:dyDescent="0.25">
      <c r="B23" s="41" t="s">
        <v>36</v>
      </c>
      <c r="C23" s="160">
        <v>437513874</v>
      </c>
      <c r="D23" s="160">
        <v>437513874</v>
      </c>
      <c r="E23" s="34">
        <v>0</v>
      </c>
      <c r="F23" s="34">
        <v>0</v>
      </c>
      <c r="G23" s="34">
        <v>0</v>
      </c>
      <c r="H23" s="34">
        <v>0</v>
      </c>
      <c r="I23" s="34">
        <v>0</v>
      </c>
      <c r="J23" s="34">
        <v>0</v>
      </c>
      <c r="K23" s="34">
        <v>0</v>
      </c>
      <c r="L23" s="34">
        <v>0</v>
      </c>
      <c r="M23" s="34">
        <v>0</v>
      </c>
      <c r="N23" s="34">
        <v>0</v>
      </c>
      <c r="O23" s="34">
        <v>0</v>
      </c>
      <c r="P23" s="34">
        <v>0</v>
      </c>
      <c r="Q23" s="34">
        <f t="shared" si="0"/>
        <v>0</v>
      </c>
    </row>
    <row r="24" spans="2:17" x14ac:dyDescent="0.25">
      <c r="B24" s="4" t="s">
        <v>39</v>
      </c>
      <c r="C24" s="142">
        <v>14440941</v>
      </c>
      <c r="D24" s="142">
        <v>14724489</v>
      </c>
      <c r="E24" s="35">
        <v>0</v>
      </c>
      <c r="F24" s="35">
        <v>0</v>
      </c>
      <c r="G24" s="35">
        <v>0</v>
      </c>
      <c r="H24" s="35">
        <v>0</v>
      </c>
      <c r="I24" s="35">
        <v>0</v>
      </c>
      <c r="J24" s="35">
        <v>0</v>
      </c>
      <c r="K24" s="35">
        <v>0</v>
      </c>
      <c r="L24" s="35">
        <v>0</v>
      </c>
      <c r="M24" s="35">
        <v>0</v>
      </c>
      <c r="N24" s="35">
        <v>0</v>
      </c>
      <c r="O24" s="142">
        <v>40000</v>
      </c>
      <c r="P24" s="142">
        <v>243346.16</v>
      </c>
      <c r="Q24" s="142">
        <f t="shared" si="0"/>
        <v>283346.16000000003</v>
      </c>
    </row>
    <row r="25" spans="2:17" x14ac:dyDescent="0.25">
      <c r="B25" s="41" t="s">
        <v>52</v>
      </c>
      <c r="C25" s="160">
        <v>12237442</v>
      </c>
      <c r="D25" s="160">
        <v>12237442</v>
      </c>
      <c r="E25" s="34">
        <v>0</v>
      </c>
      <c r="F25" s="34">
        <v>0</v>
      </c>
      <c r="G25" s="34">
        <v>0</v>
      </c>
      <c r="H25" s="34">
        <v>0</v>
      </c>
      <c r="I25" s="34">
        <v>0</v>
      </c>
      <c r="J25" s="34">
        <v>0</v>
      </c>
      <c r="K25" s="34">
        <v>0</v>
      </c>
      <c r="L25" s="34">
        <v>0</v>
      </c>
      <c r="M25" s="34">
        <v>0</v>
      </c>
      <c r="N25" s="34">
        <v>0</v>
      </c>
      <c r="O25" s="34">
        <v>0</v>
      </c>
      <c r="P25" s="34">
        <v>0</v>
      </c>
      <c r="Q25" s="34">
        <f t="shared" si="0"/>
        <v>0</v>
      </c>
    </row>
    <row r="26" spans="2:17" x14ac:dyDescent="0.25">
      <c r="B26" s="41" t="s">
        <v>40</v>
      </c>
      <c r="C26" s="160">
        <v>2203499</v>
      </c>
      <c r="D26" s="160">
        <v>2203499</v>
      </c>
      <c r="E26" s="34">
        <v>0</v>
      </c>
      <c r="F26" s="34">
        <v>0</v>
      </c>
      <c r="G26" s="34">
        <v>0</v>
      </c>
      <c r="H26" s="34">
        <v>0</v>
      </c>
      <c r="I26" s="34">
        <v>0</v>
      </c>
      <c r="J26" s="34">
        <v>0</v>
      </c>
      <c r="K26" s="34">
        <v>0</v>
      </c>
      <c r="L26" s="34">
        <v>0</v>
      </c>
      <c r="M26" s="34">
        <v>0</v>
      </c>
      <c r="N26" s="34">
        <v>0</v>
      </c>
      <c r="O26" s="34">
        <v>0</v>
      </c>
      <c r="P26" s="34">
        <v>0</v>
      </c>
      <c r="Q26" s="34">
        <f t="shared" si="0"/>
        <v>0</v>
      </c>
    </row>
    <row r="27" spans="2:17" x14ac:dyDescent="0.25">
      <c r="B27" s="41" t="s">
        <v>58</v>
      </c>
      <c r="C27" s="159">
        <v>0</v>
      </c>
      <c r="D27" s="160">
        <v>283548</v>
      </c>
      <c r="E27" s="34">
        <v>0</v>
      </c>
      <c r="F27" s="34">
        <v>0</v>
      </c>
      <c r="G27" s="34">
        <v>0</v>
      </c>
      <c r="H27" s="34">
        <v>0</v>
      </c>
      <c r="I27" s="34">
        <v>0</v>
      </c>
      <c r="J27" s="34">
        <v>0</v>
      </c>
      <c r="K27" s="34">
        <v>0</v>
      </c>
      <c r="L27" s="34">
        <v>0</v>
      </c>
      <c r="M27" s="34">
        <v>0</v>
      </c>
      <c r="N27" s="34">
        <v>0</v>
      </c>
      <c r="O27" s="124">
        <v>40000</v>
      </c>
      <c r="P27" s="124">
        <v>243346.16</v>
      </c>
      <c r="Q27" s="124">
        <f t="shared" si="0"/>
        <v>283346.16000000003</v>
      </c>
    </row>
    <row r="28" spans="2:17" x14ac:dyDescent="0.25">
      <c r="B28" s="8" t="s">
        <v>42</v>
      </c>
      <c r="C28" s="125">
        <f>C10+C12+C24+C20+C17</f>
        <v>50954253283</v>
      </c>
      <c r="D28" s="125">
        <f t="shared" ref="D28:P28" si="1">D10+D12+D24+D20+D17</f>
        <v>55421137675.290001</v>
      </c>
      <c r="E28" s="143">
        <f t="shared" si="1"/>
        <v>2182297717.3799996</v>
      </c>
      <c r="F28" s="143">
        <f t="shared" si="1"/>
        <v>2581307622.7900009</v>
      </c>
      <c r="G28" s="143">
        <f t="shared" si="1"/>
        <v>2848548239.2399993</v>
      </c>
      <c r="H28" s="143">
        <f t="shared" si="1"/>
        <v>2771970515.7100005</v>
      </c>
      <c r="I28" s="143">
        <f t="shared" si="1"/>
        <v>2817017693.6000004</v>
      </c>
      <c r="J28" s="143">
        <f t="shared" si="1"/>
        <v>2817103695.7999997</v>
      </c>
      <c r="K28" s="143">
        <f t="shared" si="1"/>
        <v>2947302014.5499992</v>
      </c>
      <c r="L28" s="143">
        <f t="shared" si="1"/>
        <v>3015982354.0500002</v>
      </c>
      <c r="M28" s="143">
        <f t="shared" si="1"/>
        <v>2935655535.2000012</v>
      </c>
      <c r="N28" s="143">
        <f t="shared" si="1"/>
        <v>3122269768.809998</v>
      </c>
      <c r="O28" s="143">
        <f t="shared" si="1"/>
        <v>4641291656.749999</v>
      </c>
      <c r="P28" s="143">
        <f t="shared" si="1"/>
        <v>4332020928.1499996</v>
      </c>
      <c r="Q28" s="143">
        <f t="shared" si="0"/>
        <v>37012767742.029999</v>
      </c>
    </row>
    <row r="29" spans="2:17" x14ac:dyDescent="0.25">
      <c r="B29" s="1"/>
      <c r="C29" s="1"/>
      <c r="D29" s="1"/>
      <c r="E29" s="32"/>
      <c r="F29" s="32"/>
      <c r="G29" s="32"/>
      <c r="H29" s="32"/>
      <c r="I29" s="32"/>
      <c r="J29" s="32"/>
      <c r="K29" s="32"/>
      <c r="L29" s="32"/>
      <c r="M29" s="32"/>
      <c r="N29" s="32"/>
      <c r="O29" s="32"/>
      <c r="P29" s="32"/>
      <c r="Q29" s="31"/>
    </row>
    <row r="30" spans="2:17" x14ac:dyDescent="0.25">
      <c r="B30" s="39"/>
      <c r="C30" s="39"/>
      <c r="D30" s="39"/>
      <c r="E30" s="32"/>
      <c r="F30" s="32"/>
      <c r="G30" s="30"/>
      <c r="H30" s="30"/>
      <c r="I30" s="30"/>
      <c r="J30" s="30"/>
      <c r="K30" s="30"/>
      <c r="L30" s="30"/>
      <c r="M30" s="30"/>
      <c r="N30" s="30"/>
      <c r="O30" s="30"/>
      <c r="P30" s="30"/>
      <c r="Q30" s="19"/>
    </row>
    <row r="31" spans="2:17" ht="30" x14ac:dyDescent="0.25">
      <c r="B31" s="8" t="s">
        <v>43</v>
      </c>
      <c r="C31" s="97" t="s">
        <v>7</v>
      </c>
      <c r="D31" s="97" t="s">
        <v>8</v>
      </c>
      <c r="E31" s="29" t="s">
        <v>10</v>
      </c>
      <c r="F31" s="29" t="s">
        <v>11</v>
      </c>
      <c r="G31" s="29" t="s">
        <v>12</v>
      </c>
      <c r="H31" s="29" t="s">
        <v>13</v>
      </c>
      <c r="I31" s="29" t="s">
        <v>14</v>
      </c>
      <c r="J31" s="29" t="s">
        <v>15</v>
      </c>
      <c r="K31" s="29" t="s">
        <v>16</v>
      </c>
      <c r="L31" s="29" t="s">
        <v>17</v>
      </c>
      <c r="M31" s="29" t="s">
        <v>18</v>
      </c>
      <c r="N31" s="29" t="s">
        <v>19</v>
      </c>
      <c r="O31" s="29" t="s">
        <v>20</v>
      </c>
      <c r="P31" s="29" t="s">
        <v>21</v>
      </c>
      <c r="Q31" s="29" t="s">
        <v>22</v>
      </c>
    </row>
    <row r="32" spans="2:17" x14ac:dyDescent="0.25">
      <c r="B32" s="4" t="s">
        <v>23</v>
      </c>
      <c r="C32" s="147">
        <v>756000000</v>
      </c>
      <c r="D32" s="147">
        <v>784713527</v>
      </c>
      <c r="E32" s="28">
        <v>0</v>
      </c>
      <c r="F32" s="28">
        <v>0</v>
      </c>
      <c r="G32" s="142">
        <v>373736.47</v>
      </c>
      <c r="H32" s="142">
        <v>1508743.47</v>
      </c>
      <c r="I32" s="142">
        <v>373736.47</v>
      </c>
      <c r="J32" s="142">
        <v>17058180.579999998</v>
      </c>
      <c r="K32" s="142">
        <v>408659.63</v>
      </c>
      <c r="L32" s="142">
        <v>6914760.3399999999</v>
      </c>
      <c r="M32" s="142">
        <v>421011.36</v>
      </c>
      <c r="N32" s="142">
        <v>409736.47</v>
      </c>
      <c r="O32" s="28">
        <v>0</v>
      </c>
      <c r="P32" s="28">
        <v>0</v>
      </c>
      <c r="Q32" s="142">
        <f>SUM(E32:P32)</f>
        <v>27468564.789999995</v>
      </c>
    </row>
    <row r="33" spans="2:17" x14ac:dyDescent="0.25">
      <c r="B33" s="41" t="s">
        <v>24</v>
      </c>
      <c r="C33" s="152">
        <v>756000000</v>
      </c>
      <c r="D33" s="152">
        <v>784713527</v>
      </c>
      <c r="E33" s="25">
        <v>0</v>
      </c>
      <c r="F33" s="25">
        <v>0</v>
      </c>
      <c r="G33" s="141">
        <v>373736.47</v>
      </c>
      <c r="H33" s="141">
        <v>1508743.47</v>
      </c>
      <c r="I33" s="141">
        <v>373736.47</v>
      </c>
      <c r="J33" s="141">
        <v>17058180.579999998</v>
      </c>
      <c r="K33" s="141">
        <v>408659.63</v>
      </c>
      <c r="L33" s="141">
        <v>6914760.3399999999</v>
      </c>
      <c r="M33" s="141">
        <v>421011.36</v>
      </c>
      <c r="N33" s="141">
        <v>409736.47</v>
      </c>
      <c r="O33" s="25">
        <v>0</v>
      </c>
      <c r="P33" s="25">
        <v>0</v>
      </c>
      <c r="Q33" s="141">
        <f t="shared" ref="Q33:Q41" si="2">SUM(E33:P33)</f>
        <v>27468564.789999995</v>
      </c>
    </row>
    <row r="34" spans="2:17" x14ac:dyDescent="0.25">
      <c r="B34" s="4" t="s">
        <v>25</v>
      </c>
      <c r="C34" s="161">
        <v>1353308604</v>
      </c>
      <c r="D34" s="161">
        <v>1353308604</v>
      </c>
      <c r="E34" s="28">
        <v>0</v>
      </c>
      <c r="F34" s="28">
        <v>0</v>
      </c>
      <c r="G34" s="28">
        <v>0</v>
      </c>
      <c r="H34" s="28">
        <v>0</v>
      </c>
      <c r="I34" s="28">
        <v>0</v>
      </c>
      <c r="J34" s="28">
        <v>0</v>
      </c>
      <c r="K34" s="28">
        <v>0</v>
      </c>
      <c r="L34" s="28">
        <v>0</v>
      </c>
      <c r="M34" s="28">
        <v>0</v>
      </c>
      <c r="N34" s="28">
        <v>0</v>
      </c>
      <c r="O34" s="28">
        <v>0</v>
      </c>
      <c r="P34" s="28">
        <v>0</v>
      </c>
      <c r="Q34" s="28">
        <f t="shared" si="2"/>
        <v>0</v>
      </c>
    </row>
    <row r="35" spans="2:17" x14ac:dyDescent="0.25">
      <c r="B35" s="41" t="s">
        <v>56</v>
      </c>
      <c r="C35" s="152">
        <v>25000000</v>
      </c>
      <c r="D35" s="152">
        <v>25000000</v>
      </c>
      <c r="E35" s="26">
        <v>0</v>
      </c>
      <c r="F35" s="26">
        <v>0</v>
      </c>
      <c r="G35" s="26">
        <v>0</v>
      </c>
      <c r="H35" s="26">
        <v>0</v>
      </c>
      <c r="I35" s="26">
        <v>0</v>
      </c>
      <c r="J35" s="26">
        <v>0</v>
      </c>
      <c r="K35" s="26">
        <v>0</v>
      </c>
      <c r="L35" s="26">
        <v>0</v>
      </c>
      <c r="M35" s="26">
        <v>0</v>
      </c>
      <c r="N35" s="26">
        <v>0</v>
      </c>
      <c r="O35" s="26">
        <v>0</v>
      </c>
      <c r="P35" s="26">
        <v>0</v>
      </c>
      <c r="Q35" s="26">
        <f t="shared" si="2"/>
        <v>0</v>
      </c>
    </row>
    <row r="36" spans="2:17" x14ac:dyDescent="0.25">
      <c r="B36" s="41" t="s">
        <v>44</v>
      </c>
      <c r="C36" s="152">
        <v>1328308604</v>
      </c>
      <c r="D36" s="152">
        <v>1328308604</v>
      </c>
      <c r="E36" s="26">
        <v>0</v>
      </c>
      <c r="F36" s="26">
        <v>0</v>
      </c>
      <c r="G36" s="26">
        <v>0</v>
      </c>
      <c r="H36" s="26">
        <v>0</v>
      </c>
      <c r="I36" s="26">
        <v>0</v>
      </c>
      <c r="J36" s="26">
        <v>0</v>
      </c>
      <c r="K36" s="26">
        <v>0</v>
      </c>
      <c r="L36" s="26">
        <v>0</v>
      </c>
      <c r="M36" s="26">
        <v>0</v>
      </c>
      <c r="N36" s="26">
        <v>0</v>
      </c>
      <c r="O36" s="26">
        <v>0</v>
      </c>
      <c r="P36" s="26">
        <v>0</v>
      </c>
      <c r="Q36" s="26"/>
    </row>
    <row r="37" spans="2:17" x14ac:dyDescent="0.25">
      <c r="B37" s="40" t="s">
        <v>28</v>
      </c>
      <c r="C37" s="161">
        <v>174403298</v>
      </c>
      <c r="D37" s="161">
        <v>174403298</v>
      </c>
      <c r="E37" s="28">
        <v>0</v>
      </c>
      <c r="F37" s="28">
        <v>0</v>
      </c>
      <c r="G37" s="28">
        <v>0</v>
      </c>
      <c r="H37" s="28">
        <v>0</v>
      </c>
      <c r="I37" s="28">
        <v>0</v>
      </c>
      <c r="J37" s="28">
        <v>0</v>
      </c>
      <c r="K37" s="28">
        <v>0</v>
      </c>
      <c r="L37" s="28">
        <v>0</v>
      </c>
      <c r="M37" s="28">
        <v>0</v>
      </c>
      <c r="N37" s="28">
        <v>0</v>
      </c>
      <c r="O37" s="28">
        <v>0</v>
      </c>
      <c r="P37" s="28">
        <v>0</v>
      </c>
      <c r="Q37" s="28">
        <f t="shared" si="2"/>
        <v>0</v>
      </c>
    </row>
    <row r="38" spans="2:17" x14ac:dyDescent="0.25">
      <c r="B38" s="41" t="s">
        <v>29</v>
      </c>
      <c r="C38" s="152">
        <v>174403298</v>
      </c>
      <c r="D38" s="152">
        <v>174403298</v>
      </c>
      <c r="E38" s="9">
        <v>0</v>
      </c>
      <c r="F38" s="9">
        <v>0</v>
      </c>
      <c r="G38" s="9">
        <v>0</v>
      </c>
      <c r="H38" s="9">
        <v>0</v>
      </c>
      <c r="I38" s="9">
        <v>0</v>
      </c>
      <c r="J38" s="9">
        <v>0</v>
      </c>
      <c r="K38" s="9">
        <v>0</v>
      </c>
      <c r="L38" s="9">
        <v>0</v>
      </c>
      <c r="M38" s="9">
        <v>0</v>
      </c>
      <c r="N38" s="9">
        <v>0</v>
      </c>
      <c r="O38" s="9">
        <v>0</v>
      </c>
      <c r="P38" s="9">
        <v>0</v>
      </c>
      <c r="Q38" s="9">
        <f t="shared" si="2"/>
        <v>0</v>
      </c>
    </row>
    <row r="39" spans="2:17" x14ac:dyDescent="0.25">
      <c r="B39" s="40" t="s">
        <v>34</v>
      </c>
      <c r="C39" s="161">
        <v>1000000000</v>
      </c>
      <c r="D39" s="161">
        <v>1000000000</v>
      </c>
      <c r="E39" s="28">
        <v>0</v>
      </c>
      <c r="F39" s="28">
        <v>0</v>
      </c>
      <c r="G39" s="28">
        <v>0</v>
      </c>
      <c r="H39" s="28">
        <v>0</v>
      </c>
      <c r="I39" s="28">
        <v>0</v>
      </c>
      <c r="J39" s="28">
        <v>0</v>
      </c>
      <c r="K39" s="28">
        <v>0</v>
      </c>
      <c r="L39" s="28">
        <v>0</v>
      </c>
      <c r="M39" s="28">
        <v>0</v>
      </c>
      <c r="N39" s="28">
        <v>0</v>
      </c>
      <c r="O39" s="28">
        <v>0</v>
      </c>
      <c r="P39" s="28">
        <v>0</v>
      </c>
      <c r="Q39" s="28">
        <f t="shared" si="2"/>
        <v>0</v>
      </c>
    </row>
    <row r="40" spans="2:17" x14ac:dyDescent="0.25">
      <c r="B40" s="41" t="s">
        <v>53</v>
      </c>
      <c r="C40" s="152">
        <v>1000000000</v>
      </c>
      <c r="D40" s="152">
        <v>1000000000</v>
      </c>
      <c r="E40" s="26">
        <v>0</v>
      </c>
      <c r="F40" s="26">
        <v>0</v>
      </c>
      <c r="G40" s="26">
        <v>0</v>
      </c>
      <c r="H40" s="26">
        <v>0</v>
      </c>
      <c r="I40" s="26">
        <v>0</v>
      </c>
      <c r="J40" s="26">
        <v>0</v>
      </c>
      <c r="K40" s="26">
        <v>0</v>
      </c>
      <c r="L40" s="26">
        <v>0</v>
      </c>
      <c r="M40" s="26">
        <v>0</v>
      </c>
      <c r="N40" s="26">
        <v>0</v>
      </c>
      <c r="O40" s="26">
        <v>0</v>
      </c>
      <c r="P40" s="26">
        <v>0</v>
      </c>
      <c r="Q40" s="26">
        <f t="shared" si="2"/>
        <v>0</v>
      </c>
    </row>
    <row r="41" spans="2:17" s="10" customFormat="1" x14ac:dyDescent="0.25">
      <c r="B41" s="8" t="s">
        <v>45</v>
      </c>
      <c r="C41" s="153">
        <f t="shared" ref="C41:P41" si="3">C32+C34+C37+C39</f>
        <v>3283711902</v>
      </c>
      <c r="D41" s="153">
        <f t="shared" si="3"/>
        <v>3312425429</v>
      </c>
      <c r="E41" s="24">
        <f t="shared" si="3"/>
        <v>0</v>
      </c>
      <c r="F41" s="24">
        <f t="shared" si="3"/>
        <v>0</v>
      </c>
      <c r="G41" s="143">
        <f t="shared" si="3"/>
        <v>373736.47</v>
      </c>
      <c r="H41" s="143">
        <f t="shared" si="3"/>
        <v>1508743.47</v>
      </c>
      <c r="I41" s="143">
        <f t="shared" si="3"/>
        <v>373736.47</v>
      </c>
      <c r="J41" s="143">
        <f t="shared" si="3"/>
        <v>17058180.579999998</v>
      </c>
      <c r="K41" s="143">
        <f t="shared" si="3"/>
        <v>408659.63</v>
      </c>
      <c r="L41" s="143">
        <f t="shared" si="3"/>
        <v>6914760.3399999999</v>
      </c>
      <c r="M41" s="143">
        <f t="shared" si="3"/>
        <v>421011.36</v>
      </c>
      <c r="N41" s="143">
        <f t="shared" si="3"/>
        <v>409736.47</v>
      </c>
      <c r="O41" s="24">
        <f t="shared" si="3"/>
        <v>0</v>
      </c>
      <c r="P41" s="24">
        <f t="shared" si="3"/>
        <v>0</v>
      </c>
      <c r="Q41" s="143">
        <f t="shared" si="2"/>
        <v>27468564.789999995</v>
      </c>
    </row>
    <row r="42" spans="2:17" x14ac:dyDescent="0.25">
      <c r="C42" s="9"/>
      <c r="D42" s="9"/>
      <c r="E42" s="25"/>
      <c r="F42" s="25"/>
      <c r="G42" s="25"/>
      <c r="H42" s="25"/>
      <c r="I42" s="25"/>
      <c r="J42" s="25"/>
      <c r="K42" s="25"/>
      <c r="L42" s="25"/>
      <c r="M42" s="25"/>
      <c r="N42" s="25"/>
      <c r="O42" s="25"/>
      <c r="P42" s="25"/>
      <c r="Q42" s="25"/>
    </row>
    <row r="43" spans="2:17" s="11" customFormat="1" x14ac:dyDescent="0.25">
      <c r="B43" s="8" t="s">
        <v>46</v>
      </c>
      <c r="C43" s="125">
        <f t="shared" ref="C43:Q43" si="4">C28+C41</f>
        <v>54237965185</v>
      </c>
      <c r="D43" s="125">
        <f t="shared" si="4"/>
        <v>58733563104.290001</v>
      </c>
      <c r="E43" s="143">
        <f t="shared" si="4"/>
        <v>2182297717.3799996</v>
      </c>
      <c r="F43" s="143">
        <f t="shared" si="4"/>
        <v>2581307622.7900009</v>
      </c>
      <c r="G43" s="143">
        <f t="shared" si="4"/>
        <v>2848921975.7099991</v>
      </c>
      <c r="H43" s="143">
        <f t="shared" si="4"/>
        <v>2773479259.1800003</v>
      </c>
      <c r="I43" s="143">
        <f t="shared" si="4"/>
        <v>2817391430.0700002</v>
      </c>
      <c r="J43" s="143">
        <f t="shared" si="4"/>
        <v>2834161876.3799996</v>
      </c>
      <c r="K43" s="143">
        <f t="shared" si="4"/>
        <v>2947710674.1799994</v>
      </c>
      <c r="L43" s="143">
        <f t="shared" si="4"/>
        <v>3022897114.3900003</v>
      </c>
      <c r="M43" s="143">
        <f t="shared" si="4"/>
        <v>2936076546.5600014</v>
      </c>
      <c r="N43" s="143">
        <f t="shared" si="4"/>
        <v>3122679505.2799978</v>
      </c>
      <c r="O43" s="143">
        <f t="shared" si="4"/>
        <v>4641291656.749999</v>
      </c>
      <c r="P43" s="143">
        <f t="shared" si="4"/>
        <v>4332020928.1499996</v>
      </c>
      <c r="Q43" s="143">
        <f t="shared" si="4"/>
        <v>37040236306.82</v>
      </c>
    </row>
    <row r="44" spans="2:17" x14ac:dyDescent="0.25">
      <c r="B44" s="64" t="s">
        <v>59</v>
      </c>
      <c r="C44" s="65"/>
      <c r="D44" s="65"/>
      <c r="E44" s="65"/>
      <c r="F44" s="68"/>
      <c r="G44" s="68"/>
      <c r="H44" s="68"/>
      <c r="I44" s="69"/>
      <c r="J44" s="68"/>
      <c r="K44" s="20"/>
      <c r="L44" s="20"/>
      <c r="M44" s="20"/>
      <c r="N44" s="20"/>
      <c r="O44" s="20"/>
      <c r="P44" s="20"/>
      <c r="Q44" s="19"/>
    </row>
    <row r="45" spans="2:17" x14ac:dyDescent="0.25">
      <c r="B45" s="64" t="s">
        <v>60</v>
      </c>
      <c r="C45" s="65"/>
      <c r="D45" s="65"/>
      <c r="E45" s="65"/>
      <c r="F45" s="65"/>
      <c r="G45" s="65"/>
      <c r="H45" s="65"/>
      <c r="I45" s="65"/>
      <c r="J45" s="65"/>
      <c r="K45" s="18"/>
      <c r="L45" s="18"/>
      <c r="M45" s="18"/>
      <c r="N45" s="18"/>
      <c r="O45" s="18"/>
      <c r="P45" s="18"/>
      <c r="Q45" s="18"/>
    </row>
    <row r="46" spans="2:17" ht="14.25" customHeight="1" x14ac:dyDescent="0.25">
      <c r="B46" s="191"/>
      <c r="C46" s="191"/>
      <c r="D46" s="191"/>
      <c r="E46" s="191"/>
      <c r="F46" s="191"/>
      <c r="G46" s="191"/>
      <c r="H46" s="191"/>
      <c r="I46" s="191"/>
    </row>
    <row r="49" spans="3:4" x14ac:dyDescent="0.25">
      <c r="C49" s="17"/>
      <c r="D49" s="17"/>
    </row>
  </sheetData>
  <mergeCells count="10">
    <mergeCell ref="B46:I4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7 Q28:Q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62"/>
  <sheetViews>
    <sheetView showGridLines="0" zoomScale="80" zoomScaleNormal="80" workbookViewId="0">
      <selection activeCell="F55" sqref="F55"/>
    </sheetView>
  </sheetViews>
  <sheetFormatPr baseColWidth="10" defaultColWidth="11.42578125" defaultRowHeight="15" x14ac:dyDescent="0.25"/>
  <cols>
    <col min="1" max="1" width="11.42578125" customWidth="1"/>
    <col min="2" max="2" width="136.140625" bestFit="1" customWidth="1"/>
    <col min="3" max="3" width="17.7109375" customWidth="1"/>
    <col min="4" max="4" width="21.140625" customWidth="1"/>
    <col min="5" max="5" width="12.42578125" style="17" customWidth="1"/>
    <col min="6" max="6" width="12.28515625" style="17" customWidth="1"/>
    <col min="7" max="7" width="14" style="17" customWidth="1"/>
    <col min="8" max="8" width="12.7109375" style="17" customWidth="1"/>
    <col min="9" max="9" width="11.28515625" style="17" customWidth="1"/>
    <col min="10" max="10" width="11.42578125" style="17" customWidth="1"/>
    <col min="11" max="12" width="11.7109375" style="17" customWidth="1"/>
    <col min="13" max="13" width="13.85546875" style="17" customWidth="1"/>
    <col min="14" max="14" width="13.7109375" style="17" customWidth="1"/>
    <col min="15" max="16" width="14.7109375" style="17" customWidth="1"/>
    <col min="17" max="17" width="12.85546875" style="17" customWidth="1"/>
    <col min="18" max="18" width="13.7109375" style="1" customWidth="1"/>
    <col min="19" max="19" width="11.28515625" style="1" customWidth="1"/>
    <col min="20" max="20" width="13" style="1" customWidth="1"/>
    <col min="21" max="21" width="11" style="1" customWidth="1"/>
    <col min="22" max="22" width="11.7109375" customWidth="1"/>
    <col min="23" max="23" width="10.28515625" customWidth="1"/>
    <col min="24" max="24" width="10.42578125" customWidth="1"/>
    <col min="25" max="25" width="11.42578125" customWidth="1"/>
    <col min="26" max="26" width="13.42578125" customWidth="1"/>
    <col min="27" max="27" width="12.28515625" customWidth="1"/>
    <col min="28" max="28" width="12.7109375" customWidth="1"/>
    <col min="29" max="29" width="12.140625" customWidth="1"/>
    <col min="30" max="30" width="11.85546875" customWidth="1"/>
    <col min="31" max="31" width="13.85546875" customWidth="1"/>
    <col min="32" max="33" width="13.140625" customWidth="1"/>
    <col min="34" max="34" width="12.140625" customWidth="1"/>
    <col min="35" max="35" width="12.28515625" customWidth="1"/>
    <col min="36" max="37" width="11.28515625" customWidth="1"/>
    <col min="38" max="38" width="12.42578125" customWidth="1"/>
    <col min="39" max="39" width="12.7109375" customWidth="1"/>
    <col min="40" max="40" width="12.140625" customWidth="1"/>
    <col min="41" max="41" width="11.7109375" customWidth="1"/>
    <col min="42" max="42" width="12.42578125" customWidth="1"/>
    <col min="43" max="43" width="14.7109375" customWidth="1"/>
  </cols>
  <sheetData>
    <row r="1" spans="2:43" x14ac:dyDescent="0.25">
      <c r="E1" s="30"/>
      <c r="F1" s="30"/>
      <c r="G1" s="30"/>
      <c r="H1" s="30"/>
      <c r="I1" s="30"/>
      <c r="J1" s="30"/>
      <c r="K1" s="30"/>
      <c r="L1" s="30"/>
      <c r="M1" s="30"/>
      <c r="N1" s="30"/>
      <c r="O1" s="30"/>
      <c r="P1" s="30"/>
      <c r="Q1" s="19"/>
    </row>
    <row r="2" spans="2:43" ht="28.5" x14ac:dyDescent="0.25">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row>
    <row r="3" spans="2:43" ht="21" x14ac:dyDescent="0.25">
      <c r="B3" s="202" t="s">
        <v>1</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row>
    <row r="4" spans="2:43" ht="15.75" customHeight="1" x14ac:dyDescent="0.25">
      <c r="B4" s="203" t="s">
        <v>2</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row>
    <row r="5" spans="2:43" ht="15.75" customHeight="1" x14ac:dyDescent="0.25">
      <c r="B5" s="203" t="s">
        <v>3</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row>
    <row r="6" spans="2:43" ht="15.75" customHeight="1" x14ac:dyDescent="0.25">
      <c r="B6" s="61"/>
      <c r="C6" s="61"/>
      <c r="D6" s="61"/>
      <c r="E6" s="61"/>
      <c r="F6" s="61"/>
      <c r="G6" s="61"/>
      <c r="H6" s="61"/>
      <c r="I6" s="61"/>
      <c r="J6" s="61"/>
      <c r="K6" s="61"/>
      <c r="L6" s="61"/>
      <c r="M6" s="61"/>
      <c r="N6" s="61"/>
      <c r="O6" s="61"/>
      <c r="P6" s="61"/>
      <c r="Q6" s="61"/>
      <c r="R6" s="60"/>
      <c r="S6" s="60"/>
      <c r="T6" s="60"/>
      <c r="U6" s="60"/>
      <c r="V6" s="59"/>
      <c r="W6" s="59"/>
      <c r="X6" s="59"/>
      <c r="Y6" s="59"/>
      <c r="Z6" s="59"/>
      <c r="AA6" s="59"/>
      <c r="AB6" s="59"/>
      <c r="AC6" s="59"/>
      <c r="AD6" s="59"/>
      <c r="AE6" s="59"/>
      <c r="AF6" s="59"/>
      <c r="AG6" s="59"/>
      <c r="AH6" s="59"/>
      <c r="AI6" s="59"/>
      <c r="AJ6" s="59"/>
      <c r="AK6" s="59"/>
      <c r="AL6" s="59"/>
      <c r="AM6" s="59"/>
      <c r="AN6" s="59"/>
      <c r="AO6" s="59"/>
      <c r="AP6" s="59"/>
      <c r="AQ6" s="59"/>
    </row>
    <row r="7" spans="2:43" x14ac:dyDescent="0.25">
      <c r="B7" s="2" t="s">
        <v>61</v>
      </c>
      <c r="C7" s="3"/>
      <c r="D7" s="3"/>
      <c r="E7" s="38"/>
      <c r="F7" s="38"/>
      <c r="G7" s="38"/>
      <c r="H7" s="38"/>
      <c r="I7" s="38"/>
      <c r="J7" s="38"/>
      <c r="K7" s="38"/>
      <c r="L7" s="38"/>
      <c r="M7" s="38"/>
      <c r="N7" s="38"/>
      <c r="O7" s="38"/>
      <c r="P7" s="38"/>
      <c r="Q7" s="37"/>
      <c r="AQ7" s="37" t="s">
        <v>5</v>
      </c>
    </row>
    <row r="8" spans="2:43" x14ac:dyDescent="0.25">
      <c r="B8" s="195" t="s">
        <v>6</v>
      </c>
      <c r="C8" s="196" t="s">
        <v>7</v>
      </c>
      <c r="D8" s="196" t="s">
        <v>8</v>
      </c>
      <c r="E8" s="206" t="s">
        <v>62</v>
      </c>
      <c r="F8" s="206"/>
      <c r="G8" s="206"/>
      <c r="H8" s="206"/>
      <c r="I8" s="206"/>
      <c r="J8" s="206"/>
      <c r="K8" s="206"/>
      <c r="L8" s="206"/>
      <c r="M8" s="206"/>
      <c r="N8" s="206"/>
      <c r="O8" s="206"/>
      <c r="P8" s="206"/>
      <c r="Q8" s="207"/>
      <c r="R8" s="204" t="s">
        <v>63</v>
      </c>
      <c r="S8" s="204"/>
      <c r="T8" s="204"/>
      <c r="U8" s="204"/>
      <c r="V8" s="204"/>
      <c r="W8" s="204"/>
      <c r="X8" s="204"/>
      <c r="Y8" s="204"/>
      <c r="Z8" s="204"/>
      <c r="AA8" s="204"/>
      <c r="AB8" s="204"/>
      <c r="AC8" s="204"/>
      <c r="AD8" s="205"/>
      <c r="AE8" s="199" t="s">
        <v>64</v>
      </c>
      <c r="AF8" s="199"/>
      <c r="AG8" s="199"/>
      <c r="AH8" s="199"/>
      <c r="AI8" s="199"/>
      <c r="AJ8" s="199"/>
      <c r="AK8" s="199"/>
      <c r="AL8" s="199"/>
      <c r="AM8" s="199"/>
      <c r="AN8" s="199"/>
      <c r="AO8" s="199"/>
      <c r="AP8" s="199"/>
      <c r="AQ8" s="200"/>
    </row>
    <row r="9" spans="2:43" ht="21" customHeight="1" x14ac:dyDescent="0.25">
      <c r="B9" s="195"/>
      <c r="C9" s="196"/>
      <c r="D9" s="196"/>
      <c r="E9" s="36" t="s">
        <v>10</v>
      </c>
      <c r="F9" s="36" t="s">
        <v>11</v>
      </c>
      <c r="G9" s="36" t="s">
        <v>12</v>
      </c>
      <c r="H9" s="36" t="s">
        <v>13</v>
      </c>
      <c r="I9" s="36" t="s">
        <v>14</v>
      </c>
      <c r="J9" s="36" t="s">
        <v>15</v>
      </c>
      <c r="K9" s="36" t="s">
        <v>16</v>
      </c>
      <c r="L9" s="36" t="s">
        <v>17</v>
      </c>
      <c r="M9" s="36" t="s">
        <v>18</v>
      </c>
      <c r="N9" s="36" t="s">
        <v>19</v>
      </c>
      <c r="O9" s="36" t="s">
        <v>20</v>
      </c>
      <c r="P9" s="36" t="s">
        <v>21</v>
      </c>
      <c r="Q9" s="98" t="s">
        <v>22</v>
      </c>
      <c r="R9" s="57" t="s">
        <v>10</v>
      </c>
      <c r="S9" s="57" t="s">
        <v>11</v>
      </c>
      <c r="T9" s="57" t="s">
        <v>12</v>
      </c>
      <c r="U9" s="57" t="s">
        <v>13</v>
      </c>
      <c r="V9" s="57" t="s">
        <v>14</v>
      </c>
      <c r="W9" s="57" t="s">
        <v>15</v>
      </c>
      <c r="X9" s="57" t="s">
        <v>16</v>
      </c>
      <c r="Y9" s="58" t="s">
        <v>17</v>
      </c>
      <c r="Z9" s="58" t="s">
        <v>18</v>
      </c>
      <c r="AA9" s="58" t="s">
        <v>19</v>
      </c>
      <c r="AB9" s="58" t="s">
        <v>20</v>
      </c>
      <c r="AC9" s="58" t="s">
        <v>21</v>
      </c>
      <c r="AD9" s="57" t="s">
        <v>22</v>
      </c>
      <c r="AE9" s="49" t="s">
        <v>10</v>
      </c>
      <c r="AF9" s="49" t="s">
        <v>11</v>
      </c>
      <c r="AG9" s="49" t="s">
        <v>12</v>
      </c>
      <c r="AH9" s="49" t="s">
        <v>13</v>
      </c>
      <c r="AI9" s="49" t="s">
        <v>14</v>
      </c>
      <c r="AJ9" s="49" t="s">
        <v>15</v>
      </c>
      <c r="AK9" s="49" t="s">
        <v>16</v>
      </c>
      <c r="AL9" s="50" t="s">
        <v>17</v>
      </c>
      <c r="AM9" s="50" t="s">
        <v>18</v>
      </c>
      <c r="AN9" s="50" t="s">
        <v>19</v>
      </c>
      <c r="AO9" s="50" t="s">
        <v>20</v>
      </c>
      <c r="AP9" s="50" t="s">
        <v>21</v>
      </c>
      <c r="AQ9" s="49" t="s">
        <v>22</v>
      </c>
    </row>
    <row r="10" spans="2:43" x14ac:dyDescent="0.25">
      <c r="B10" s="4" t="s">
        <v>23</v>
      </c>
      <c r="C10" s="138">
        <v>54506127470</v>
      </c>
      <c r="D10" s="138">
        <v>58334675622.040009</v>
      </c>
      <c r="E10" s="162">
        <v>2195299801.8500004</v>
      </c>
      <c r="F10" s="162">
        <v>2562234944.3800006</v>
      </c>
      <c r="G10" s="162">
        <v>3187339159.0699997</v>
      </c>
      <c r="H10" s="162">
        <v>2867854022.5900011</v>
      </c>
      <c r="I10" s="162">
        <v>2902224004.46</v>
      </c>
      <c r="J10" s="162">
        <v>3052528479.7800007</v>
      </c>
      <c r="K10" s="162">
        <v>2861654204.9400001</v>
      </c>
      <c r="L10" s="162">
        <v>2963636472.8600011</v>
      </c>
      <c r="M10" s="162">
        <v>3384435074.0500007</v>
      </c>
      <c r="N10" s="162">
        <v>3403230592.3200002</v>
      </c>
      <c r="O10" s="162">
        <v>3751167423.3399997</v>
      </c>
      <c r="P10" s="162">
        <v>6190806061.3899937</v>
      </c>
      <c r="Q10" s="162">
        <v>39322410241.029991</v>
      </c>
      <c r="R10" s="56">
        <v>0</v>
      </c>
      <c r="S10" s="56">
        <v>0</v>
      </c>
      <c r="T10" s="56">
        <v>0</v>
      </c>
      <c r="U10" s="56">
        <v>0</v>
      </c>
      <c r="V10" s="54">
        <v>0</v>
      </c>
      <c r="W10" s="54">
        <v>0</v>
      </c>
      <c r="X10" s="54">
        <v>0</v>
      </c>
      <c r="Y10" s="54">
        <v>0</v>
      </c>
      <c r="Z10" s="54">
        <v>0</v>
      </c>
      <c r="AA10" s="54">
        <v>0</v>
      </c>
      <c r="AB10" s="54">
        <v>0</v>
      </c>
      <c r="AC10" s="54">
        <v>0</v>
      </c>
      <c r="AD10" s="54">
        <v>0</v>
      </c>
      <c r="AE10" s="146">
        <f t="shared" ref="AE10:AQ17" si="0">E10+R10</f>
        <v>2195299801.8500004</v>
      </c>
      <c r="AF10" s="163">
        <f t="shared" si="0"/>
        <v>2562234944.3800006</v>
      </c>
      <c r="AG10" s="163">
        <f t="shared" si="0"/>
        <v>3187339159.0699997</v>
      </c>
      <c r="AH10" s="163">
        <f t="shared" si="0"/>
        <v>2867854022.5900011</v>
      </c>
      <c r="AI10" s="163">
        <f t="shared" si="0"/>
        <v>2902224004.46</v>
      </c>
      <c r="AJ10" s="163">
        <f t="shared" si="0"/>
        <v>3052528479.7800007</v>
      </c>
      <c r="AK10" s="163">
        <f t="shared" si="0"/>
        <v>2861654204.9400001</v>
      </c>
      <c r="AL10" s="163">
        <f t="shared" si="0"/>
        <v>2963636472.8600011</v>
      </c>
      <c r="AM10" s="163">
        <f t="shared" si="0"/>
        <v>3384435074.0500007</v>
      </c>
      <c r="AN10" s="163">
        <f t="shared" si="0"/>
        <v>3403230592.3200002</v>
      </c>
      <c r="AO10" s="163">
        <f t="shared" si="0"/>
        <v>3751167423.3399997</v>
      </c>
      <c r="AP10" s="163">
        <f t="shared" si="0"/>
        <v>6190806061.3899937</v>
      </c>
      <c r="AQ10" s="163">
        <f t="shared" si="0"/>
        <v>39322410241.029991</v>
      </c>
    </row>
    <row r="11" spans="2:43" x14ac:dyDescent="0.25">
      <c r="B11" s="41" t="s">
        <v>65</v>
      </c>
      <c r="C11" s="140">
        <v>54506127470</v>
      </c>
      <c r="D11" s="140">
        <v>58334675622.040009</v>
      </c>
      <c r="E11" s="164">
        <v>2195299801.8500004</v>
      </c>
      <c r="F11" s="164">
        <v>2562234944.3800006</v>
      </c>
      <c r="G11" s="164">
        <v>3187339159.0699997</v>
      </c>
      <c r="H11" s="164">
        <v>2867854022.5900011</v>
      </c>
      <c r="I11" s="164">
        <v>2902224004.46</v>
      </c>
      <c r="J11" s="164">
        <v>3052528479.7800007</v>
      </c>
      <c r="K11" s="164">
        <v>2861654204.9400001</v>
      </c>
      <c r="L11" s="164">
        <v>2963636472.8600011</v>
      </c>
      <c r="M11" s="164">
        <v>3384435074.0500007</v>
      </c>
      <c r="N11" s="164">
        <v>3403230592.3200002</v>
      </c>
      <c r="O11" s="164">
        <v>3751167423.3399997</v>
      </c>
      <c r="P11" s="164">
        <v>6190806061.3899937</v>
      </c>
      <c r="Q11" s="164">
        <v>39322410241.029991</v>
      </c>
      <c r="R11" s="53">
        <v>0</v>
      </c>
      <c r="S11" s="53">
        <v>0</v>
      </c>
      <c r="T11" s="53">
        <v>0</v>
      </c>
      <c r="U11" s="53">
        <v>0</v>
      </c>
      <c r="V11" s="27">
        <v>0</v>
      </c>
      <c r="W11" s="27">
        <v>0</v>
      </c>
      <c r="X11" s="27">
        <v>0</v>
      </c>
      <c r="Y11" s="27">
        <v>0</v>
      </c>
      <c r="Z11" s="27">
        <v>0</v>
      </c>
      <c r="AA11" s="27">
        <v>0</v>
      </c>
      <c r="AB11" s="27">
        <v>0</v>
      </c>
      <c r="AC11" s="27">
        <v>0</v>
      </c>
      <c r="AD11" s="27">
        <v>0</v>
      </c>
      <c r="AE11" s="144">
        <f t="shared" si="0"/>
        <v>2195299801.8500004</v>
      </c>
      <c r="AF11" s="165">
        <f t="shared" si="0"/>
        <v>2562234944.3800006</v>
      </c>
      <c r="AG11" s="165">
        <f t="shared" si="0"/>
        <v>3187339159.0699997</v>
      </c>
      <c r="AH11" s="165">
        <f t="shared" si="0"/>
        <v>2867854022.5900011</v>
      </c>
      <c r="AI11" s="165">
        <f t="shared" si="0"/>
        <v>2902224004.46</v>
      </c>
      <c r="AJ11" s="165">
        <f t="shared" si="0"/>
        <v>3052528479.7800007</v>
      </c>
      <c r="AK11" s="165">
        <f t="shared" si="0"/>
        <v>2861654204.9400001</v>
      </c>
      <c r="AL11" s="165">
        <f t="shared" si="0"/>
        <v>2963636472.8600011</v>
      </c>
      <c r="AM11" s="165">
        <f t="shared" si="0"/>
        <v>3384435074.0500007</v>
      </c>
      <c r="AN11" s="165">
        <f t="shared" si="0"/>
        <v>3403230592.3200002</v>
      </c>
      <c r="AO11" s="165">
        <f t="shared" si="0"/>
        <v>3751167423.3399997</v>
      </c>
      <c r="AP11" s="165">
        <f t="shared" si="0"/>
        <v>6190806061.3899937</v>
      </c>
      <c r="AQ11" s="165">
        <f t="shared" si="0"/>
        <v>39322410241.029991</v>
      </c>
    </row>
    <row r="12" spans="2:43" x14ac:dyDescent="0.25">
      <c r="B12" s="42" t="s">
        <v>25</v>
      </c>
      <c r="C12" s="138">
        <v>1164374690</v>
      </c>
      <c r="D12" s="138">
        <v>1475674546.99</v>
      </c>
      <c r="E12" s="166">
        <v>18908104.57</v>
      </c>
      <c r="F12" s="166">
        <v>19531697.309999999</v>
      </c>
      <c r="G12" s="166">
        <v>22458896.600000001</v>
      </c>
      <c r="H12" s="166">
        <v>18701730.949999999</v>
      </c>
      <c r="I12" s="166">
        <v>25654249.859999999</v>
      </c>
      <c r="J12" s="166">
        <v>31614208.620000001</v>
      </c>
      <c r="K12" s="166">
        <v>19334764.859999999</v>
      </c>
      <c r="L12" s="166">
        <v>26896202.400000002</v>
      </c>
      <c r="M12" s="166">
        <v>26588315.16</v>
      </c>
      <c r="N12" s="166">
        <v>21301939.459999997</v>
      </c>
      <c r="O12" s="166">
        <v>38432689.010000005</v>
      </c>
      <c r="P12" s="166">
        <v>32846681.390000001</v>
      </c>
      <c r="Q12" s="166">
        <v>302269480.18999994</v>
      </c>
      <c r="R12" s="56">
        <v>0</v>
      </c>
      <c r="S12" s="56">
        <v>0</v>
      </c>
      <c r="T12" s="56">
        <v>0</v>
      </c>
      <c r="U12" s="56">
        <v>0</v>
      </c>
      <c r="V12" s="54">
        <v>0</v>
      </c>
      <c r="W12" s="54">
        <v>0</v>
      </c>
      <c r="X12" s="54">
        <v>0</v>
      </c>
      <c r="Y12" s="54">
        <v>0</v>
      </c>
      <c r="Z12" s="54">
        <v>0</v>
      </c>
      <c r="AA12" s="54">
        <v>0</v>
      </c>
      <c r="AB12" s="54">
        <v>0</v>
      </c>
      <c r="AC12" s="54">
        <v>0</v>
      </c>
      <c r="AD12" s="54">
        <v>0</v>
      </c>
      <c r="AE12" s="146">
        <f t="shared" si="0"/>
        <v>18908104.57</v>
      </c>
      <c r="AF12" s="163">
        <f t="shared" si="0"/>
        <v>19531697.309999999</v>
      </c>
      <c r="AG12" s="163">
        <f t="shared" si="0"/>
        <v>22458896.600000001</v>
      </c>
      <c r="AH12" s="163">
        <f t="shared" si="0"/>
        <v>18701730.949999999</v>
      </c>
      <c r="AI12" s="163">
        <f t="shared" si="0"/>
        <v>25654249.859999999</v>
      </c>
      <c r="AJ12" s="163">
        <f t="shared" si="0"/>
        <v>31614208.620000001</v>
      </c>
      <c r="AK12" s="163">
        <f t="shared" si="0"/>
        <v>19334764.859999999</v>
      </c>
      <c r="AL12" s="163">
        <f t="shared" si="0"/>
        <v>26896202.400000002</v>
      </c>
      <c r="AM12" s="163">
        <f t="shared" si="0"/>
        <v>26588315.16</v>
      </c>
      <c r="AN12" s="163">
        <f t="shared" si="0"/>
        <v>21301939.459999997</v>
      </c>
      <c r="AO12" s="163">
        <f t="shared" si="0"/>
        <v>38432689.010000005</v>
      </c>
      <c r="AP12" s="163">
        <f t="shared" si="0"/>
        <v>32846681.390000001</v>
      </c>
      <c r="AQ12" s="163">
        <f t="shared" si="0"/>
        <v>302269480.18999994</v>
      </c>
    </row>
    <row r="13" spans="2:43" x14ac:dyDescent="0.25">
      <c r="B13" s="41" t="s">
        <v>26</v>
      </c>
      <c r="C13" s="140">
        <v>279047514</v>
      </c>
      <c r="D13" s="140">
        <v>274564785.99000001</v>
      </c>
      <c r="E13" s="164">
        <v>17870524.809999999</v>
      </c>
      <c r="F13" s="164">
        <v>19317559.469999999</v>
      </c>
      <c r="G13" s="164">
        <v>22458896.600000001</v>
      </c>
      <c r="H13" s="164">
        <v>18701730.949999999</v>
      </c>
      <c r="I13" s="164">
        <v>22518749.629999999</v>
      </c>
      <c r="J13" s="164">
        <v>25879883.09</v>
      </c>
      <c r="K13" s="164">
        <v>18506359.739999998</v>
      </c>
      <c r="L13" s="164">
        <v>20474972.43</v>
      </c>
      <c r="M13" s="164">
        <v>25467999.050000001</v>
      </c>
      <c r="N13" s="164">
        <v>19645129.219999999</v>
      </c>
      <c r="O13" s="164">
        <v>37731768.870000005</v>
      </c>
      <c r="P13" s="164">
        <v>24804513.52</v>
      </c>
      <c r="Q13" s="164">
        <v>273378087.38</v>
      </c>
      <c r="R13" s="53">
        <v>0</v>
      </c>
      <c r="S13" s="53">
        <v>0</v>
      </c>
      <c r="T13" s="53">
        <v>0</v>
      </c>
      <c r="U13" s="53">
        <v>0</v>
      </c>
      <c r="V13" s="27">
        <v>0</v>
      </c>
      <c r="W13" s="27">
        <v>0</v>
      </c>
      <c r="X13" s="27">
        <v>0</v>
      </c>
      <c r="Y13" s="27">
        <v>0</v>
      </c>
      <c r="Z13" s="27">
        <v>0</v>
      </c>
      <c r="AA13" s="27">
        <v>0</v>
      </c>
      <c r="AB13" s="27">
        <v>0</v>
      </c>
      <c r="AC13" s="27">
        <v>0</v>
      </c>
      <c r="AD13" s="27">
        <v>0</v>
      </c>
      <c r="AE13" s="144">
        <f t="shared" si="0"/>
        <v>17870524.809999999</v>
      </c>
      <c r="AF13" s="165">
        <f t="shared" si="0"/>
        <v>19317559.469999999</v>
      </c>
      <c r="AG13" s="165">
        <f t="shared" si="0"/>
        <v>22458896.600000001</v>
      </c>
      <c r="AH13" s="165">
        <f t="shared" si="0"/>
        <v>18701730.949999999</v>
      </c>
      <c r="AI13" s="165">
        <f t="shared" si="0"/>
        <v>22518749.629999999</v>
      </c>
      <c r="AJ13" s="165">
        <f t="shared" si="0"/>
        <v>25879883.09</v>
      </c>
      <c r="AK13" s="165">
        <f t="shared" si="0"/>
        <v>18506359.739999998</v>
      </c>
      <c r="AL13" s="165">
        <f t="shared" si="0"/>
        <v>20474972.43</v>
      </c>
      <c r="AM13" s="165">
        <f t="shared" si="0"/>
        <v>25467999.050000001</v>
      </c>
      <c r="AN13" s="165">
        <f t="shared" si="0"/>
        <v>19645129.219999999</v>
      </c>
      <c r="AO13" s="165">
        <f t="shared" si="0"/>
        <v>37731768.870000005</v>
      </c>
      <c r="AP13" s="165">
        <f t="shared" si="0"/>
        <v>24804513.52</v>
      </c>
      <c r="AQ13" s="165">
        <f t="shared" si="0"/>
        <v>273378087.38</v>
      </c>
    </row>
    <row r="14" spans="2:43" x14ac:dyDescent="0.25">
      <c r="B14" s="41" t="s">
        <v>27</v>
      </c>
      <c r="C14" s="140">
        <v>17925048</v>
      </c>
      <c r="D14" s="140">
        <v>17925048</v>
      </c>
      <c r="E14" s="164">
        <v>1037579.7600000001</v>
      </c>
      <c r="F14" s="164">
        <v>214137.84</v>
      </c>
      <c r="G14" s="62">
        <v>0</v>
      </c>
      <c r="H14" s="62">
        <v>0</v>
      </c>
      <c r="I14" s="62">
        <v>0</v>
      </c>
      <c r="J14" s="164">
        <v>2485215.36</v>
      </c>
      <c r="K14" s="164">
        <v>828405.12</v>
      </c>
      <c r="L14" s="164">
        <v>828405.12</v>
      </c>
      <c r="M14" s="164">
        <v>828405.12</v>
      </c>
      <c r="N14" s="164">
        <v>1656810.24</v>
      </c>
      <c r="O14" s="62">
        <v>0</v>
      </c>
      <c r="P14" s="164">
        <v>4626710.67</v>
      </c>
      <c r="Q14" s="164">
        <v>12505669.229999999</v>
      </c>
      <c r="R14" s="53">
        <v>0</v>
      </c>
      <c r="S14" s="53">
        <v>0</v>
      </c>
      <c r="T14" s="53">
        <v>0</v>
      </c>
      <c r="U14" s="53">
        <v>0</v>
      </c>
      <c r="V14" s="53">
        <v>0</v>
      </c>
      <c r="W14" s="53">
        <v>0</v>
      </c>
      <c r="X14" s="53">
        <v>0</v>
      </c>
      <c r="Y14" s="53">
        <v>0</v>
      </c>
      <c r="Z14" s="53">
        <v>0</v>
      </c>
      <c r="AA14" s="53">
        <v>0</v>
      </c>
      <c r="AB14" s="53">
        <v>0</v>
      </c>
      <c r="AC14" s="53">
        <v>0</v>
      </c>
      <c r="AD14" s="53">
        <v>0</v>
      </c>
      <c r="AE14" s="144">
        <f t="shared" si="0"/>
        <v>1037579.7600000001</v>
      </c>
      <c r="AF14" s="165">
        <f t="shared" si="0"/>
        <v>214137.84</v>
      </c>
      <c r="AG14" s="27">
        <f t="shared" si="0"/>
        <v>0</v>
      </c>
      <c r="AH14" s="27">
        <f t="shared" si="0"/>
        <v>0</v>
      </c>
      <c r="AI14" s="27">
        <f t="shared" si="0"/>
        <v>0</v>
      </c>
      <c r="AJ14" s="165">
        <f t="shared" si="0"/>
        <v>2485215.36</v>
      </c>
      <c r="AK14" s="165">
        <f t="shared" si="0"/>
        <v>828405.12</v>
      </c>
      <c r="AL14" s="165">
        <f t="shared" si="0"/>
        <v>828405.12</v>
      </c>
      <c r="AM14" s="165">
        <f t="shared" si="0"/>
        <v>828405.12</v>
      </c>
      <c r="AN14" s="165">
        <f t="shared" si="0"/>
        <v>1656810.24</v>
      </c>
      <c r="AO14" s="27">
        <f t="shared" si="0"/>
        <v>0</v>
      </c>
      <c r="AP14" s="165">
        <f t="shared" si="0"/>
        <v>4626710.67</v>
      </c>
      <c r="AQ14" s="165">
        <f t="shared" si="0"/>
        <v>12505669.229999999</v>
      </c>
    </row>
    <row r="15" spans="2:43" x14ac:dyDescent="0.25">
      <c r="B15" s="41" t="s">
        <v>56</v>
      </c>
      <c r="C15" s="140">
        <v>839312374</v>
      </c>
      <c r="D15" s="140">
        <v>839312374</v>
      </c>
      <c r="E15" s="62">
        <v>0</v>
      </c>
      <c r="F15" s="62">
        <v>0</v>
      </c>
      <c r="G15" s="62">
        <v>0</v>
      </c>
      <c r="H15" s="62">
        <v>0</v>
      </c>
      <c r="I15" s="62">
        <v>0</v>
      </c>
      <c r="J15" s="62">
        <v>0</v>
      </c>
      <c r="K15" s="62">
        <v>0</v>
      </c>
      <c r="L15" s="62">
        <v>0</v>
      </c>
      <c r="M15" s="62">
        <v>0</v>
      </c>
      <c r="N15" s="62">
        <v>0</v>
      </c>
      <c r="O15" s="62">
        <v>0</v>
      </c>
      <c r="P15" s="62">
        <v>0</v>
      </c>
      <c r="Q15" s="62">
        <v>0</v>
      </c>
      <c r="R15" s="53">
        <v>0</v>
      </c>
      <c r="S15" s="53">
        <v>0</v>
      </c>
      <c r="T15" s="53">
        <v>0</v>
      </c>
      <c r="U15" s="53">
        <v>0</v>
      </c>
      <c r="V15" s="53">
        <v>0</v>
      </c>
      <c r="W15" s="53">
        <v>0</v>
      </c>
      <c r="X15" s="53">
        <v>0</v>
      </c>
      <c r="Y15" s="53">
        <v>0</v>
      </c>
      <c r="Z15" s="53">
        <v>0</v>
      </c>
      <c r="AA15" s="53">
        <v>0</v>
      </c>
      <c r="AB15" s="53">
        <v>0</v>
      </c>
      <c r="AC15" s="53">
        <v>0</v>
      </c>
      <c r="AD15" s="53">
        <v>0</v>
      </c>
      <c r="AE15" s="52">
        <v>0</v>
      </c>
      <c r="AF15" s="27">
        <v>0</v>
      </c>
      <c r="AG15" s="27">
        <v>0</v>
      </c>
      <c r="AH15" s="27">
        <v>0</v>
      </c>
      <c r="AI15" s="27">
        <v>0</v>
      </c>
      <c r="AJ15" s="27">
        <v>0</v>
      </c>
      <c r="AK15" s="27">
        <v>0</v>
      </c>
      <c r="AL15" s="27">
        <v>0</v>
      </c>
      <c r="AM15" s="27">
        <v>0</v>
      </c>
      <c r="AN15" s="27">
        <v>0</v>
      </c>
      <c r="AO15" s="27">
        <v>0</v>
      </c>
      <c r="AP15" s="27">
        <v>0</v>
      </c>
      <c r="AQ15" s="27">
        <f t="shared" si="0"/>
        <v>0</v>
      </c>
    </row>
    <row r="16" spans="2:43" x14ac:dyDescent="0.25">
      <c r="B16" s="41" t="s">
        <v>57</v>
      </c>
      <c r="C16" s="140">
        <v>28089754</v>
      </c>
      <c r="D16" s="140">
        <v>28089754</v>
      </c>
      <c r="E16" s="62">
        <v>0</v>
      </c>
      <c r="F16" s="62">
        <v>0</v>
      </c>
      <c r="G16" s="62">
        <v>0</v>
      </c>
      <c r="H16" s="62">
        <v>0</v>
      </c>
      <c r="I16" s="164">
        <v>3135500.23</v>
      </c>
      <c r="J16" s="164">
        <v>3249110.1700000004</v>
      </c>
      <c r="K16" s="62">
        <v>0</v>
      </c>
      <c r="L16" s="164">
        <v>5592824.8500000006</v>
      </c>
      <c r="M16" s="164">
        <v>291910.99</v>
      </c>
      <c r="N16" s="62">
        <v>0</v>
      </c>
      <c r="O16" s="164">
        <v>700920.14</v>
      </c>
      <c r="P16" s="164">
        <v>3415457.2</v>
      </c>
      <c r="Q16" s="164">
        <v>16385723.58</v>
      </c>
      <c r="R16" s="53">
        <v>0</v>
      </c>
      <c r="S16" s="53">
        <v>0</v>
      </c>
      <c r="T16" s="53">
        <v>0</v>
      </c>
      <c r="U16" s="53">
        <v>0</v>
      </c>
      <c r="V16" s="53">
        <v>0</v>
      </c>
      <c r="W16" s="53">
        <v>0</v>
      </c>
      <c r="X16" s="53">
        <v>0</v>
      </c>
      <c r="Y16" s="53">
        <v>0</v>
      </c>
      <c r="Z16" s="53">
        <v>0</v>
      </c>
      <c r="AA16" s="53">
        <v>0</v>
      </c>
      <c r="AB16" s="53">
        <v>0</v>
      </c>
      <c r="AC16" s="53">
        <v>0</v>
      </c>
      <c r="AD16" s="53">
        <v>0</v>
      </c>
      <c r="AE16" s="52">
        <v>0</v>
      </c>
      <c r="AF16" s="27">
        <v>0</v>
      </c>
      <c r="AG16" s="27">
        <v>0</v>
      </c>
      <c r="AH16" s="27">
        <v>0</v>
      </c>
      <c r="AI16" s="27">
        <v>0</v>
      </c>
      <c r="AJ16" s="27">
        <v>0</v>
      </c>
      <c r="AK16" s="27">
        <v>0</v>
      </c>
      <c r="AL16" s="27">
        <v>0</v>
      </c>
      <c r="AM16" s="27">
        <v>0</v>
      </c>
      <c r="AN16" s="27">
        <v>0</v>
      </c>
      <c r="AO16" s="27">
        <v>0</v>
      </c>
      <c r="AP16" s="27">
        <v>0</v>
      </c>
      <c r="AQ16" s="165">
        <f t="shared" si="0"/>
        <v>16385723.58</v>
      </c>
    </row>
    <row r="17" spans="2:43" x14ac:dyDescent="0.25">
      <c r="B17" s="41" t="s">
        <v>66</v>
      </c>
      <c r="C17" s="140">
        <v>0</v>
      </c>
      <c r="D17" s="140">
        <v>315782585</v>
      </c>
      <c r="E17" s="62">
        <v>0</v>
      </c>
      <c r="F17" s="62">
        <v>0</v>
      </c>
      <c r="G17" s="62">
        <v>0</v>
      </c>
      <c r="H17" s="62">
        <v>0</v>
      </c>
      <c r="I17" s="62">
        <v>0</v>
      </c>
      <c r="J17" s="62">
        <v>0</v>
      </c>
      <c r="K17" s="62">
        <v>0</v>
      </c>
      <c r="L17" s="62">
        <v>0</v>
      </c>
      <c r="M17" s="62">
        <v>0</v>
      </c>
      <c r="N17" s="62">
        <v>0</v>
      </c>
      <c r="O17" s="62">
        <v>0</v>
      </c>
      <c r="P17" s="62">
        <v>0</v>
      </c>
      <c r="Q17" s="62">
        <v>0</v>
      </c>
      <c r="R17" s="53">
        <v>0</v>
      </c>
      <c r="S17" s="53">
        <v>0</v>
      </c>
      <c r="T17" s="53">
        <v>0</v>
      </c>
      <c r="U17" s="53">
        <v>0</v>
      </c>
      <c r="V17" s="53">
        <v>0</v>
      </c>
      <c r="W17" s="53">
        <v>0</v>
      </c>
      <c r="X17" s="53">
        <v>0</v>
      </c>
      <c r="Y17" s="53">
        <v>0</v>
      </c>
      <c r="Z17" s="53">
        <v>0</v>
      </c>
      <c r="AA17" s="53">
        <v>0</v>
      </c>
      <c r="AB17" s="53">
        <v>0</v>
      </c>
      <c r="AC17" s="53">
        <v>0</v>
      </c>
      <c r="AD17" s="53">
        <v>0</v>
      </c>
      <c r="AE17" s="52">
        <v>0</v>
      </c>
      <c r="AF17" s="27">
        <v>0</v>
      </c>
      <c r="AG17" s="27">
        <v>0</v>
      </c>
      <c r="AH17" s="27">
        <v>0</v>
      </c>
      <c r="AI17" s="27">
        <v>0</v>
      </c>
      <c r="AJ17" s="27">
        <v>0</v>
      </c>
      <c r="AK17" s="27">
        <v>0</v>
      </c>
      <c r="AL17" s="27">
        <v>0</v>
      </c>
      <c r="AM17" s="27">
        <v>0</v>
      </c>
      <c r="AN17" s="27">
        <v>0</v>
      </c>
      <c r="AO17" s="27">
        <v>0</v>
      </c>
      <c r="AP17" s="27">
        <v>0</v>
      </c>
      <c r="AQ17" s="27">
        <f t="shared" si="0"/>
        <v>0</v>
      </c>
    </row>
    <row r="18" spans="2:43" x14ac:dyDescent="0.25">
      <c r="B18" s="4" t="s">
        <v>28</v>
      </c>
      <c r="C18" s="138">
        <v>20586072738</v>
      </c>
      <c r="D18" s="138">
        <v>20814144884.780003</v>
      </c>
      <c r="E18" s="166">
        <v>60827792.310000002</v>
      </c>
      <c r="F18" s="166">
        <v>284662986.89999986</v>
      </c>
      <c r="G18" s="166">
        <v>316133882.76999998</v>
      </c>
      <c r="H18" s="166">
        <v>292083736.66000009</v>
      </c>
      <c r="I18" s="166">
        <v>307040572</v>
      </c>
      <c r="J18" s="166">
        <v>309441961.50999999</v>
      </c>
      <c r="K18" s="166">
        <v>79463014.750000015</v>
      </c>
      <c r="L18" s="166">
        <v>559806887.88</v>
      </c>
      <c r="M18" s="166">
        <v>323596817.25999999</v>
      </c>
      <c r="N18" s="166">
        <v>416552867.22999996</v>
      </c>
      <c r="O18" s="166">
        <v>181443616.00999999</v>
      </c>
      <c r="P18" s="166">
        <v>1504380332.6500001</v>
      </c>
      <c r="Q18" s="166">
        <v>4635434467.9300003</v>
      </c>
      <c r="R18" s="53">
        <v>0</v>
      </c>
      <c r="S18" s="53">
        <v>0</v>
      </c>
      <c r="T18" s="53">
        <v>0</v>
      </c>
      <c r="U18" s="53">
        <v>0</v>
      </c>
      <c r="V18" s="53">
        <v>0</v>
      </c>
      <c r="W18" s="53">
        <v>0</v>
      </c>
      <c r="X18" s="53">
        <v>0</v>
      </c>
      <c r="Y18" s="53">
        <v>0</v>
      </c>
      <c r="Z18" s="53">
        <v>0</v>
      </c>
      <c r="AA18" s="53">
        <v>0</v>
      </c>
      <c r="AB18" s="53">
        <v>0</v>
      </c>
      <c r="AC18" s="53">
        <v>0</v>
      </c>
      <c r="AD18" s="53">
        <v>0</v>
      </c>
      <c r="AE18" s="146">
        <f t="shared" ref="AE18:AE32" si="1">E18+R18</f>
        <v>60827792.310000002</v>
      </c>
      <c r="AF18" s="163">
        <f t="shared" ref="AF18:AF32" si="2">F18+S18</f>
        <v>284662986.89999986</v>
      </c>
      <c r="AG18" s="163">
        <f t="shared" ref="AG18:AG32" si="3">G18+T18</f>
        <v>316133882.76999998</v>
      </c>
      <c r="AH18" s="163">
        <f t="shared" ref="AH18:AH32" si="4">H18+U18</f>
        <v>292083736.66000009</v>
      </c>
      <c r="AI18" s="163">
        <f t="shared" ref="AI18:AI32" si="5">I18+V18</f>
        <v>307040572</v>
      </c>
      <c r="AJ18" s="163">
        <f t="shared" ref="AJ18:AJ32" si="6">J18+W18</f>
        <v>309441961.50999999</v>
      </c>
      <c r="AK18" s="163">
        <f t="shared" ref="AK18:AK32" si="7">K18+X18</f>
        <v>79463014.750000015</v>
      </c>
      <c r="AL18" s="163">
        <f t="shared" ref="AL18:AL32" si="8">L18+Y18</f>
        <v>559806887.88</v>
      </c>
      <c r="AM18" s="163">
        <f t="shared" ref="AM18:AM32" si="9">M18+Z18</f>
        <v>323596817.25999999</v>
      </c>
      <c r="AN18" s="163">
        <f t="shared" ref="AN18:AN32" si="10">N18+AA18</f>
        <v>416552867.22999996</v>
      </c>
      <c r="AO18" s="163">
        <f t="shared" ref="AO18:AO32" si="11">O18+AB18</f>
        <v>181443616.00999999</v>
      </c>
      <c r="AP18" s="163">
        <f t="shared" ref="AP18:AP32" si="12">P18+AC18</f>
        <v>1504380332.6500001</v>
      </c>
      <c r="AQ18" s="163">
        <f t="shared" ref="AQ18:AQ32" si="13">Q18+AD18</f>
        <v>4635434467.9300003</v>
      </c>
    </row>
    <row r="19" spans="2:43" x14ac:dyDescent="0.25">
      <c r="B19" s="41" t="s">
        <v>29</v>
      </c>
      <c r="C19" s="140">
        <v>16854653425</v>
      </c>
      <c r="D19" s="140">
        <v>17078454879.779999</v>
      </c>
      <c r="E19" s="164">
        <v>55199138.620000005</v>
      </c>
      <c r="F19" s="164">
        <v>280182778.45999986</v>
      </c>
      <c r="G19" s="164">
        <v>309987589.52999997</v>
      </c>
      <c r="H19" s="164">
        <v>288018248.11000007</v>
      </c>
      <c r="I19" s="164">
        <v>302084581.44999999</v>
      </c>
      <c r="J19" s="164">
        <v>302714028.31999999</v>
      </c>
      <c r="K19" s="164">
        <v>75153841.580000013</v>
      </c>
      <c r="L19" s="164">
        <v>553717594.74000001</v>
      </c>
      <c r="M19" s="164">
        <v>316952280.99000001</v>
      </c>
      <c r="N19" s="164">
        <v>409203090.03999996</v>
      </c>
      <c r="O19" s="164">
        <v>174653862.91999999</v>
      </c>
      <c r="P19" s="164">
        <v>1494253630.98</v>
      </c>
      <c r="Q19" s="164">
        <v>4562120665.7399988</v>
      </c>
      <c r="R19" s="53">
        <v>0</v>
      </c>
      <c r="S19" s="53">
        <v>0</v>
      </c>
      <c r="T19" s="53">
        <v>0</v>
      </c>
      <c r="U19" s="53">
        <v>0</v>
      </c>
      <c r="V19" s="53">
        <v>0</v>
      </c>
      <c r="W19" s="53">
        <v>0</v>
      </c>
      <c r="X19" s="53">
        <v>0</v>
      </c>
      <c r="Y19" s="53">
        <v>0</v>
      </c>
      <c r="Z19" s="53">
        <v>0</v>
      </c>
      <c r="AA19" s="53">
        <v>0</v>
      </c>
      <c r="AB19" s="53">
        <v>0</v>
      </c>
      <c r="AC19" s="53">
        <v>0</v>
      </c>
      <c r="AD19" s="53">
        <v>0</v>
      </c>
      <c r="AE19" s="144">
        <f t="shared" si="1"/>
        <v>55199138.620000005</v>
      </c>
      <c r="AF19" s="165">
        <f t="shared" si="2"/>
        <v>280182778.45999986</v>
      </c>
      <c r="AG19" s="165">
        <f t="shared" si="3"/>
        <v>309987589.52999997</v>
      </c>
      <c r="AH19" s="165">
        <f t="shared" si="4"/>
        <v>288018248.11000007</v>
      </c>
      <c r="AI19" s="165">
        <f t="shared" si="5"/>
        <v>302084581.44999999</v>
      </c>
      <c r="AJ19" s="165">
        <f t="shared" si="6"/>
        <v>302714028.31999999</v>
      </c>
      <c r="AK19" s="165">
        <f t="shared" si="7"/>
        <v>75153841.580000013</v>
      </c>
      <c r="AL19" s="165">
        <f t="shared" si="8"/>
        <v>553717594.74000001</v>
      </c>
      <c r="AM19" s="165">
        <f t="shared" si="9"/>
        <v>316952280.99000001</v>
      </c>
      <c r="AN19" s="165">
        <f t="shared" si="10"/>
        <v>409203090.03999996</v>
      </c>
      <c r="AO19" s="165">
        <f t="shared" si="11"/>
        <v>174653862.91999999</v>
      </c>
      <c r="AP19" s="165">
        <f t="shared" si="12"/>
        <v>1494253630.98</v>
      </c>
      <c r="AQ19" s="165">
        <f t="shared" si="13"/>
        <v>4562120665.7399988</v>
      </c>
    </row>
    <row r="20" spans="2:43" x14ac:dyDescent="0.25">
      <c r="B20" s="41" t="s">
        <v>30</v>
      </c>
      <c r="C20" s="140">
        <v>3731419313</v>
      </c>
      <c r="D20" s="140">
        <v>3735690005</v>
      </c>
      <c r="E20" s="164">
        <v>5628653.6899999995</v>
      </c>
      <c r="F20" s="164">
        <v>4480208.4399999995</v>
      </c>
      <c r="G20" s="164">
        <v>6146293.2399999993</v>
      </c>
      <c r="H20" s="164">
        <v>4065488.5499999993</v>
      </c>
      <c r="I20" s="164">
        <v>4955990.5500000007</v>
      </c>
      <c r="J20" s="164">
        <v>6727933.1900000004</v>
      </c>
      <c r="K20" s="164">
        <v>4309173.1700000009</v>
      </c>
      <c r="L20" s="164">
        <v>6089293.1399999997</v>
      </c>
      <c r="M20" s="164">
        <v>6644536.2699999996</v>
      </c>
      <c r="N20" s="164">
        <v>7349777.1899999995</v>
      </c>
      <c r="O20" s="164">
        <v>6789753.0899999999</v>
      </c>
      <c r="P20" s="164">
        <v>10126701.670000002</v>
      </c>
      <c r="Q20" s="164">
        <v>73313802.189999998</v>
      </c>
      <c r="R20" s="53">
        <v>0</v>
      </c>
      <c r="S20" s="53">
        <v>0</v>
      </c>
      <c r="T20" s="53">
        <v>0</v>
      </c>
      <c r="U20" s="53">
        <v>0</v>
      </c>
      <c r="V20" s="27">
        <v>0</v>
      </c>
      <c r="W20" s="27">
        <v>0</v>
      </c>
      <c r="X20" s="27">
        <v>0</v>
      </c>
      <c r="Y20" s="27">
        <v>0</v>
      </c>
      <c r="Z20" s="27">
        <v>0</v>
      </c>
      <c r="AA20" s="27">
        <v>0</v>
      </c>
      <c r="AB20" s="27">
        <v>0</v>
      </c>
      <c r="AC20" s="27">
        <v>0</v>
      </c>
      <c r="AD20" s="27">
        <v>0</v>
      </c>
      <c r="AE20" s="144">
        <f t="shared" si="1"/>
        <v>5628653.6899999995</v>
      </c>
      <c r="AF20" s="165">
        <f t="shared" si="2"/>
        <v>4480208.4399999995</v>
      </c>
      <c r="AG20" s="165">
        <f t="shared" si="3"/>
        <v>6146293.2399999993</v>
      </c>
      <c r="AH20" s="165">
        <f t="shared" si="4"/>
        <v>4065488.5499999993</v>
      </c>
      <c r="AI20" s="165">
        <f t="shared" si="5"/>
        <v>4955990.5500000007</v>
      </c>
      <c r="AJ20" s="165">
        <f t="shared" si="6"/>
        <v>6727933.1900000004</v>
      </c>
      <c r="AK20" s="165">
        <f t="shared" si="7"/>
        <v>4309173.1700000009</v>
      </c>
      <c r="AL20" s="165">
        <f t="shared" si="8"/>
        <v>6089293.1399999997</v>
      </c>
      <c r="AM20" s="165">
        <f t="shared" si="9"/>
        <v>6644536.2699999996</v>
      </c>
      <c r="AN20" s="165">
        <f t="shared" si="10"/>
        <v>7349777.1899999995</v>
      </c>
      <c r="AO20" s="165">
        <f t="shared" si="11"/>
        <v>6789753.0899999999</v>
      </c>
      <c r="AP20" s="165">
        <f t="shared" si="12"/>
        <v>10126701.670000002</v>
      </c>
      <c r="AQ20" s="165">
        <f t="shared" si="13"/>
        <v>73313802.189999998</v>
      </c>
    </row>
    <row r="21" spans="2:43" x14ac:dyDescent="0.25">
      <c r="B21" s="4" t="s">
        <v>67</v>
      </c>
      <c r="C21" s="138">
        <v>0</v>
      </c>
      <c r="D21" s="138">
        <v>1250000000</v>
      </c>
      <c r="E21" s="63">
        <v>0</v>
      </c>
      <c r="F21" s="63">
        <v>0</v>
      </c>
      <c r="G21" s="63">
        <v>0</v>
      </c>
      <c r="H21" s="63">
        <v>0</v>
      </c>
      <c r="I21" s="63">
        <v>0</v>
      </c>
      <c r="J21" s="63">
        <v>0</v>
      </c>
      <c r="K21" s="63">
        <v>0</v>
      </c>
      <c r="L21" s="63">
        <v>0</v>
      </c>
      <c r="M21" s="63">
        <v>0</v>
      </c>
      <c r="N21" s="63">
        <v>0</v>
      </c>
      <c r="O21" s="63">
        <v>0</v>
      </c>
      <c r="P21" s="63">
        <v>0</v>
      </c>
      <c r="Q21" s="63">
        <v>0</v>
      </c>
      <c r="R21" s="56">
        <v>0</v>
      </c>
      <c r="S21" s="56">
        <v>0</v>
      </c>
      <c r="T21" s="167">
        <v>140057445.46000001</v>
      </c>
      <c r="U21" s="56">
        <v>0</v>
      </c>
      <c r="V21" s="163">
        <v>9839000</v>
      </c>
      <c r="W21" s="163">
        <v>84418308</v>
      </c>
      <c r="X21" s="54">
        <v>0</v>
      </c>
      <c r="Y21" s="163">
        <v>15685246</v>
      </c>
      <c r="Z21" s="163">
        <v>478304130.43000001</v>
      </c>
      <c r="AA21" s="163">
        <v>7789229</v>
      </c>
      <c r="AB21" s="163">
        <v>124268093.33999999</v>
      </c>
      <c r="AC21" s="163">
        <v>96373968.549999997</v>
      </c>
      <c r="AD21" s="163">
        <v>956735420.78000009</v>
      </c>
      <c r="AE21" s="55">
        <f t="shared" si="1"/>
        <v>0</v>
      </c>
      <c r="AF21" s="54">
        <f t="shared" si="2"/>
        <v>0</v>
      </c>
      <c r="AG21" s="163">
        <f t="shared" si="3"/>
        <v>140057445.46000001</v>
      </c>
      <c r="AH21" s="54">
        <f t="shared" si="4"/>
        <v>0</v>
      </c>
      <c r="AI21" s="163">
        <f t="shared" si="5"/>
        <v>9839000</v>
      </c>
      <c r="AJ21" s="163">
        <f t="shared" si="6"/>
        <v>84418308</v>
      </c>
      <c r="AK21" s="54">
        <f t="shared" si="7"/>
        <v>0</v>
      </c>
      <c r="AL21" s="163">
        <f t="shared" si="8"/>
        <v>15685246</v>
      </c>
      <c r="AM21" s="163">
        <f t="shared" si="9"/>
        <v>478304130.43000001</v>
      </c>
      <c r="AN21" s="163">
        <f t="shared" si="10"/>
        <v>7789229</v>
      </c>
      <c r="AO21" s="163">
        <f t="shared" si="11"/>
        <v>124268093.33999999</v>
      </c>
      <c r="AP21" s="163">
        <f t="shared" si="12"/>
        <v>96373968.549999997</v>
      </c>
      <c r="AQ21" s="163">
        <f t="shared" si="13"/>
        <v>956735420.78000009</v>
      </c>
    </row>
    <row r="22" spans="2:43" x14ac:dyDescent="0.25">
      <c r="B22" s="41" t="s">
        <v>68</v>
      </c>
      <c r="C22" s="140">
        <v>0</v>
      </c>
      <c r="D22" s="140">
        <v>150000000</v>
      </c>
      <c r="E22" s="62">
        <v>0</v>
      </c>
      <c r="F22" s="62">
        <v>0</v>
      </c>
      <c r="G22" s="62">
        <v>0</v>
      </c>
      <c r="H22" s="62">
        <v>0</v>
      </c>
      <c r="I22" s="62">
        <v>0</v>
      </c>
      <c r="J22" s="62">
        <v>0</v>
      </c>
      <c r="K22" s="62">
        <v>0</v>
      </c>
      <c r="L22" s="62">
        <v>0</v>
      </c>
      <c r="M22" s="62">
        <v>0</v>
      </c>
      <c r="N22" s="62">
        <v>0</v>
      </c>
      <c r="O22" s="62">
        <v>0</v>
      </c>
      <c r="P22" s="62">
        <v>0</v>
      </c>
      <c r="Q22" s="62">
        <v>0</v>
      </c>
      <c r="R22" s="53">
        <v>0</v>
      </c>
      <c r="S22" s="53">
        <v>0</v>
      </c>
      <c r="T22" s="53">
        <v>0</v>
      </c>
      <c r="U22" s="53">
        <v>0</v>
      </c>
      <c r="V22" s="27">
        <v>0</v>
      </c>
      <c r="W22" s="27">
        <v>0</v>
      </c>
      <c r="X22" s="27">
        <v>0</v>
      </c>
      <c r="Y22" s="27">
        <v>0</v>
      </c>
      <c r="Z22" s="27">
        <v>0</v>
      </c>
      <c r="AA22" s="27">
        <v>0</v>
      </c>
      <c r="AB22" s="27">
        <v>0</v>
      </c>
      <c r="AC22" s="27">
        <v>0</v>
      </c>
      <c r="AD22" s="27">
        <v>0</v>
      </c>
      <c r="AE22" s="52">
        <f t="shared" si="1"/>
        <v>0</v>
      </c>
      <c r="AF22" s="27">
        <f t="shared" si="2"/>
        <v>0</v>
      </c>
      <c r="AG22" s="27">
        <f t="shared" si="3"/>
        <v>0</v>
      </c>
      <c r="AH22" s="27">
        <f t="shared" si="4"/>
        <v>0</v>
      </c>
      <c r="AI22" s="27">
        <f t="shared" si="5"/>
        <v>0</v>
      </c>
      <c r="AJ22" s="27">
        <f t="shared" si="6"/>
        <v>0</v>
      </c>
      <c r="AK22" s="27">
        <f t="shared" si="7"/>
        <v>0</v>
      </c>
      <c r="AL22" s="27">
        <f t="shared" si="8"/>
        <v>0</v>
      </c>
      <c r="AM22" s="27">
        <f t="shared" si="9"/>
        <v>0</v>
      </c>
      <c r="AN22" s="27">
        <f t="shared" si="10"/>
        <v>0</v>
      </c>
      <c r="AO22" s="27">
        <f t="shared" si="11"/>
        <v>0</v>
      </c>
      <c r="AP22" s="27">
        <f t="shared" si="12"/>
        <v>0</v>
      </c>
      <c r="AQ22" s="27">
        <f t="shared" si="13"/>
        <v>0</v>
      </c>
    </row>
    <row r="23" spans="2:43" x14ac:dyDescent="0.25">
      <c r="B23" s="41" t="s">
        <v>69</v>
      </c>
      <c r="C23" s="140">
        <v>0</v>
      </c>
      <c r="D23" s="140">
        <v>1100000000</v>
      </c>
      <c r="E23" s="62">
        <v>0</v>
      </c>
      <c r="F23" s="62">
        <v>0</v>
      </c>
      <c r="G23" s="62">
        <v>0</v>
      </c>
      <c r="H23" s="62">
        <v>0</v>
      </c>
      <c r="I23" s="62">
        <v>0</v>
      </c>
      <c r="J23" s="62">
        <v>0</v>
      </c>
      <c r="K23" s="62">
        <v>0</v>
      </c>
      <c r="L23" s="62">
        <v>0</v>
      </c>
      <c r="M23" s="62">
        <v>0</v>
      </c>
      <c r="N23" s="62">
        <v>0</v>
      </c>
      <c r="O23" s="62">
        <v>0</v>
      </c>
      <c r="P23" s="62">
        <v>0</v>
      </c>
      <c r="Q23" s="62">
        <v>0</v>
      </c>
      <c r="R23" s="53">
        <v>0</v>
      </c>
      <c r="S23" s="53">
        <v>0</v>
      </c>
      <c r="T23" s="168">
        <v>140057445.46000001</v>
      </c>
      <c r="U23" s="53">
        <v>0</v>
      </c>
      <c r="V23" s="165">
        <v>9839000</v>
      </c>
      <c r="W23" s="165">
        <v>84418308</v>
      </c>
      <c r="X23" s="27">
        <v>0</v>
      </c>
      <c r="Y23" s="165">
        <v>15685246</v>
      </c>
      <c r="Z23" s="165">
        <v>478304130.43000001</v>
      </c>
      <c r="AA23" s="165">
        <v>7789229</v>
      </c>
      <c r="AB23" s="165">
        <v>124268093.33999999</v>
      </c>
      <c r="AC23" s="165">
        <v>96373968.549999997</v>
      </c>
      <c r="AD23" s="165">
        <v>956735420.78000009</v>
      </c>
      <c r="AE23" s="52">
        <f t="shared" si="1"/>
        <v>0</v>
      </c>
      <c r="AF23" s="27">
        <f t="shared" si="2"/>
        <v>0</v>
      </c>
      <c r="AG23" s="165">
        <f t="shared" si="3"/>
        <v>140057445.46000001</v>
      </c>
      <c r="AH23" s="27">
        <f t="shared" si="4"/>
        <v>0</v>
      </c>
      <c r="AI23" s="165">
        <f t="shared" si="5"/>
        <v>9839000</v>
      </c>
      <c r="AJ23" s="165">
        <f t="shared" si="6"/>
        <v>84418308</v>
      </c>
      <c r="AK23" s="27">
        <f t="shared" si="7"/>
        <v>0</v>
      </c>
      <c r="AL23" s="165">
        <f t="shared" si="8"/>
        <v>15685246</v>
      </c>
      <c r="AM23" s="165">
        <f t="shared" si="9"/>
        <v>478304130.43000001</v>
      </c>
      <c r="AN23" s="165">
        <f t="shared" si="10"/>
        <v>7789229</v>
      </c>
      <c r="AO23" s="165">
        <f t="shared" si="11"/>
        <v>124268093.33999999</v>
      </c>
      <c r="AP23" s="165">
        <f t="shared" si="12"/>
        <v>96373968.549999997</v>
      </c>
      <c r="AQ23" s="165">
        <f t="shared" si="13"/>
        <v>956735420.78000009</v>
      </c>
    </row>
    <row r="24" spans="2:43" x14ac:dyDescent="0.25">
      <c r="B24" s="4" t="s">
        <v>34</v>
      </c>
      <c r="C24" s="138">
        <v>2602026560</v>
      </c>
      <c r="D24" s="138">
        <v>2452026560</v>
      </c>
      <c r="E24" s="63">
        <v>0</v>
      </c>
      <c r="F24" s="63">
        <v>0</v>
      </c>
      <c r="G24" s="63">
        <v>0</v>
      </c>
      <c r="H24" s="63">
        <v>0</v>
      </c>
      <c r="I24" s="63">
        <v>0</v>
      </c>
      <c r="J24" s="63">
        <v>0</v>
      </c>
      <c r="K24" s="63">
        <v>0</v>
      </c>
      <c r="L24" s="63">
        <v>0</v>
      </c>
      <c r="M24" s="63">
        <v>0</v>
      </c>
      <c r="N24" s="63">
        <v>0</v>
      </c>
      <c r="O24" s="63">
        <v>0</v>
      </c>
      <c r="P24" s="63">
        <v>0</v>
      </c>
      <c r="Q24" s="63">
        <v>0</v>
      </c>
      <c r="R24" s="53">
        <v>0</v>
      </c>
      <c r="S24" s="53">
        <v>0</v>
      </c>
      <c r="T24" s="53">
        <v>0</v>
      </c>
      <c r="U24" s="53">
        <v>0</v>
      </c>
      <c r="V24" s="27">
        <v>0</v>
      </c>
      <c r="W24" s="27">
        <v>0</v>
      </c>
      <c r="X24" s="27">
        <v>0</v>
      </c>
      <c r="Y24" s="27">
        <v>0</v>
      </c>
      <c r="Z24" s="27">
        <v>0</v>
      </c>
      <c r="AA24" s="27">
        <v>0</v>
      </c>
      <c r="AB24" s="27">
        <v>0</v>
      </c>
      <c r="AC24" s="27">
        <v>0</v>
      </c>
      <c r="AD24" s="27">
        <v>0</v>
      </c>
      <c r="AE24" s="52">
        <f t="shared" si="1"/>
        <v>0</v>
      </c>
      <c r="AF24" s="27">
        <f t="shared" si="2"/>
        <v>0</v>
      </c>
      <c r="AG24" s="27">
        <f t="shared" si="3"/>
        <v>0</v>
      </c>
      <c r="AH24" s="27">
        <f t="shared" si="4"/>
        <v>0</v>
      </c>
      <c r="AI24" s="27">
        <f t="shared" si="5"/>
        <v>0</v>
      </c>
      <c r="AJ24" s="27">
        <f t="shared" si="6"/>
        <v>0</v>
      </c>
      <c r="AK24" s="27">
        <f t="shared" si="7"/>
        <v>0</v>
      </c>
      <c r="AL24" s="27">
        <f t="shared" si="8"/>
        <v>0</v>
      </c>
      <c r="AM24" s="27">
        <f t="shared" si="9"/>
        <v>0</v>
      </c>
      <c r="AN24" s="27">
        <f t="shared" si="10"/>
        <v>0</v>
      </c>
      <c r="AO24" s="27">
        <f t="shared" si="11"/>
        <v>0</v>
      </c>
      <c r="AP24" s="27">
        <f t="shared" si="12"/>
        <v>0</v>
      </c>
      <c r="AQ24" s="27">
        <f t="shared" si="13"/>
        <v>0</v>
      </c>
    </row>
    <row r="25" spans="2:43" x14ac:dyDescent="0.25">
      <c r="B25" s="41" t="s">
        <v>37</v>
      </c>
      <c r="C25" s="140">
        <v>1885124259</v>
      </c>
      <c r="D25" s="140">
        <v>1885124259</v>
      </c>
      <c r="E25" s="62">
        <v>0</v>
      </c>
      <c r="F25" s="62">
        <v>0</v>
      </c>
      <c r="G25" s="62">
        <v>0</v>
      </c>
      <c r="H25" s="62">
        <v>0</v>
      </c>
      <c r="I25" s="62">
        <v>0</v>
      </c>
      <c r="J25" s="62">
        <v>0</v>
      </c>
      <c r="K25" s="62">
        <v>0</v>
      </c>
      <c r="L25" s="62">
        <v>0</v>
      </c>
      <c r="M25" s="62">
        <v>0</v>
      </c>
      <c r="N25" s="62">
        <v>0</v>
      </c>
      <c r="O25" s="62">
        <v>0</v>
      </c>
      <c r="P25" s="62">
        <v>0</v>
      </c>
      <c r="Q25" s="62">
        <v>0</v>
      </c>
      <c r="R25" s="53">
        <v>0</v>
      </c>
      <c r="S25" s="53">
        <v>0</v>
      </c>
      <c r="T25" s="53">
        <v>0</v>
      </c>
      <c r="U25" s="53">
        <v>0</v>
      </c>
      <c r="V25" s="27">
        <v>0</v>
      </c>
      <c r="W25" s="27">
        <v>0</v>
      </c>
      <c r="X25" s="27">
        <v>0</v>
      </c>
      <c r="Y25" s="27">
        <v>0</v>
      </c>
      <c r="Z25" s="27">
        <v>0</v>
      </c>
      <c r="AA25" s="27">
        <v>0</v>
      </c>
      <c r="AB25" s="27">
        <v>0</v>
      </c>
      <c r="AC25" s="27">
        <v>0</v>
      </c>
      <c r="AD25" s="27">
        <v>0</v>
      </c>
      <c r="AE25" s="52">
        <f t="shared" si="1"/>
        <v>0</v>
      </c>
      <c r="AF25" s="27">
        <f t="shared" si="2"/>
        <v>0</v>
      </c>
      <c r="AG25" s="27">
        <f t="shared" si="3"/>
        <v>0</v>
      </c>
      <c r="AH25" s="27">
        <f t="shared" si="4"/>
        <v>0</v>
      </c>
      <c r="AI25" s="27">
        <f t="shared" si="5"/>
        <v>0</v>
      </c>
      <c r="AJ25" s="27">
        <f t="shared" si="6"/>
        <v>0</v>
      </c>
      <c r="AK25" s="27">
        <f t="shared" si="7"/>
        <v>0</v>
      </c>
      <c r="AL25" s="27">
        <f t="shared" si="8"/>
        <v>0</v>
      </c>
      <c r="AM25" s="27">
        <f t="shared" si="9"/>
        <v>0</v>
      </c>
      <c r="AN25" s="27">
        <f t="shared" si="10"/>
        <v>0</v>
      </c>
      <c r="AO25" s="27">
        <f t="shared" si="11"/>
        <v>0</v>
      </c>
      <c r="AP25" s="27">
        <f t="shared" si="12"/>
        <v>0</v>
      </c>
      <c r="AQ25" s="27">
        <f t="shared" si="13"/>
        <v>0</v>
      </c>
    </row>
    <row r="26" spans="2:43" x14ac:dyDescent="0.25">
      <c r="B26" s="41" t="s">
        <v>35</v>
      </c>
      <c r="C26" s="140">
        <v>120337301</v>
      </c>
      <c r="D26" s="140">
        <v>120337301</v>
      </c>
      <c r="E26" s="62">
        <v>0</v>
      </c>
      <c r="F26" s="62">
        <v>0</v>
      </c>
      <c r="G26" s="62">
        <v>0</v>
      </c>
      <c r="H26" s="62">
        <v>0</v>
      </c>
      <c r="I26" s="62">
        <v>0</v>
      </c>
      <c r="J26" s="62">
        <v>0</v>
      </c>
      <c r="K26" s="62">
        <v>0</v>
      </c>
      <c r="L26" s="62">
        <v>0</v>
      </c>
      <c r="M26" s="62">
        <v>0</v>
      </c>
      <c r="N26" s="62">
        <v>0</v>
      </c>
      <c r="O26" s="62">
        <v>0</v>
      </c>
      <c r="P26" s="62">
        <v>0</v>
      </c>
      <c r="Q26" s="62">
        <v>0</v>
      </c>
      <c r="R26" s="53">
        <v>0</v>
      </c>
      <c r="S26" s="53">
        <v>0</v>
      </c>
      <c r="T26" s="53">
        <v>0</v>
      </c>
      <c r="U26" s="53">
        <v>0</v>
      </c>
      <c r="V26" s="27">
        <v>0</v>
      </c>
      <c r="W26" s="27">
        <v>0</v>
      </c>
      <c r="X26" s="27">
        <v>0</v>
      </c>
      <c r="Y26" s="27">
        <v>0</v>
      </c>
      <c r="Z26" s="27">
        <v>0</v>
      </c>
      <c r="AA26" s="27">
        <v>0</v>
      </c>
      <c r="AB26" s="27">
        <v>0</v>
      </c>
      <c r="AC26" s="27">
        <v>0</v>
      </c>
      <c r="AD26" s="27">
        <v>0</v>
      </c>
      <c r="AE26" s="52">
        <f t="shared" si="1"/>
        <v>0</v>
      </c>
      <c r="AF26" s="27">
        <f t="shared" si="2"/>
        <v>0</v>
      </c>
      <c r="AG26" s="27">
        <f t="shared" si="3"/>
        <v>0</v>
      </c>
      <c r="AH26" s="27">
        <f t="shared" si="4"/>
        <v>0</v>
      </c>
      <c r="AI26" s="27">
        <f t="shared" si="5"/>
        <v>0</v>
      </c>
      <c r="AJ26" s="27">
        <f t="shared" si="6"/>
        <v>0</v>
      </c>
      <c r="AK26" s="27">
        <f t="shared" si="7"/>
        <v>0</v>
      </c>
      <c r="AL26" s="27">
        <f t="shared" si="8"/>
        <v>0</v>
      </c>
      <c r="AM26" s="27">
        <f t="shared" si="9"/>
        <v>0</v>
      </c>
      <c r="AN26" s="27">
        <f t="shared" si="10"/>
        <v>0</v>
      </c>
      <c r="AO26" s="27">
        <f t="shared" si="11"/>
        <v>0</v>
      </c>
      <c r="AP26" s="27">
        <f t="shared" si="12"/>
        <v>0</v>
      </c>
      <c r="AQ26" s="27">
        <f t="shared" si="13"/>
        <v>0</v>
      </c>
    </row>
    <row r="27" spans="2:43" x14ac:dyDescent="0.25">
      <c r="B27" s="41" t="s">
        <v>36</v>
      </c>
      <c r="C27" s="140">
        <v>491000000</v>
      </c>
      <c r="D27" s="140">
        <v>341000000</v>
      </c>
      <c r="E27" s="62">
        <v>0</v>
      </c>
      <c r="F27" s="62">
        <v>0</v>
      </c>
      <c r="G27" s="62">
        <v>0</v>
      </c>
      <c r="H27" s="62">
        <v>0</v>
      </c>
      <c r="I27" s="62">
        <v>0</v>
      </c>
      <c r="J27" s="62">
        <v>0</v>
      </c>
      <c r="K27" s="62">
        <v>0</v>
      </c>
      <c r="L27" s="62">
        <v>0</v>
      </c>
      <c r="M27" s="62">
        <v>0</v>
      </c>
      <c r="N27" s="62">
        <v>0</v>
      </c>
      <c r="O27" s="62">
        <v>0</v>
      </c>
      <c r="P27" s="62">
        <v>0</v>
      </c>
      <c r="Q27" s="62">
        <v>0</v>
      </c>
      <c r="R27" s="53">
        <v>0</v>
      </c>
      <c r="S27" s="53">
        <v>0</v>
      </c>
      <c r="T27" s="53">
        <v>0</v>
      </c>
      <c r="U27" s="53">
        <v>0</v>
      </c>
      <c r="V27" s="27">
        <v>0</v>
      </c>
      <c r="W27" s="27">
        <v>0</v>
      </c>
      <c r="X27" s="27">
        <v>0</v>
      </c>
      <c r="Y27" s="27">
        <v>0</v>
      </c>
      <c r="Z27" s="27">
        <v>0</v>
      </c>
      <c r="AA27" s="27">
        <v>0</v>
      </c>
      <c r="AB27" s="27">
        <v>0</v>
      </c>
      <c r="AC27" s="27">
        <v>0</v>
      </c>
      <c r="AD27" s="27">
        <v>0</v>
      </c>
      <c r="AE27" s="52">
        <f t="shared" si="1"/>
        <v>0</v>
      </c>
      <c r="AF27" s="27">
        <f t="shared" si="2"/>
        <v>0</v>
      </c>
      <c r="AG27" s="27">
        <f t="shared" si="3"/>
        <v>0</v>
      </c>
      <c r="AH27" s="27">
        <f t="shared" si="4"/>
        <v>0</v>
      </c>
      <c r="AI27" s="27">
        <f t="shared" si="5"/>
        <v>0</v>
      </c>
      <c r="AJ27" s="27">
        <f t="shared" si="6"/>
        <v>0</v>
      </c>
      <c r="AK27" s="27">
        <f t="shared" si="7"/>
        <v>0</v>
      </c>
      <c r="AL27" s="27">
        <f t="shared" si="8"/>
        <v>0</v>
      </c>
      <c r="AM27" s="27">
        <f t="shared" si="9"/>
        <v>0</v>
      </c>
      <c r="AN27" s="27">
        <f t="shared" si="10"/>
        <v>0</v>
      </c>
      <c r="AO27" s="27">
        <f t="shared" si="11"/>
        <v>0</v>
      </c>
      <c r="AP27" s="27">
        <f t="shared" si="12"/>
        <v>0</v>
      </c>
      <c r="AQ27" s="27">
        <f t="shared" si="13"/>
        <v>0</v>
      </c>
    </row>
    <row r="28" spans="2:43" x14ac:dyDescent="0.25">
      <c r="B28" s="41" t="s">
        <v>70</v>
      </c>
      <c r="C28" s="140">
        <v>105565000</v>
      </c>
      <c r="D28" s="140">
        <v>105565000</v>
      </c>
      <c r="E28" s="62">
        <v>0</v>
      </c>
      <c r="F28" s="62">
        <v>0</v>
      </c>
      <c r="G28" s="62">
        <v>0</v>
      </c>
      <c r="H28" s="62">
        <v>0</v>
      </c>
      <c r="I28" s="62">
        <v>0</v>
      </c>
      <c r="J28" s="62">
        <v>0</v>
      </c>
      <c r="K28" s="62">
        <v>0</v>
      </c>
      <c r="L28" s="62">
        <v>0</v>
      </c>
      <c r="M28" s="62">
        <v>0</v>
      </c>
      <c r="N28" s="62">
        <v>0</v>
      </c>
      <c r="O28" s="62">
        <v>0</v>
      </c>
      <c r="P28" s="62">
        <v>0</v>
      </c>
      <c r="Q28" s="62">
        <v>0</v>
      </c>
      <c r="R28" s="53">
        <v>0</v>
      </c>
      <c r="S28" s="53">
        <v>0</v>
      </c>
      <c r="T28" s="53">
        <v>0</v>
      </c>
      <c r="U28" s="53">
        <v>0</v>
      </c>
      <c r="V28" s="27">
        <v>0</v>
      </c>
      <c r="W28" s="27">
        <v>0</v>
      </c>
      <c r="X28" s="27">
        <v>0</v>
      </c>
      <c r="Y28" s="27">
        <v>0</v>
      </c>
      <c r="Z28" s="27">
        <v>0</v>
      </c>
      <c r="AA28" s="27">
        <v>0</v>
      </c>
      <c r="AB28" s="27">
        <v>0</v>
      </c>
      <c r="AC28" s="27">
        <v>0</v>
      </c>
      <c r="AD28" s="27">
        <v>0</v>
      </c>
      <c r="AE28" s="52">
        <f t="shared" si="1"/>
        <v>0</v>
      </c>
      <c r="AF28" s="27">
        <f t="shared" si="2"/>
        <v>0</v>
      </c>
      <c r="AG28" s="27">
        <f t="shared" si="3"/>
        <v>0</v>
      </c>
      <c r="AH28" s="27">
        <f t="shared" si="4"/>
        <v>0</v>
      </c>
      <c r="AI28" s="27">
        <f t="shared" si="5"/>
        <v>0</v>
      </c>
      <c r="AJ28" s="27">
        <f t="shared" si="6"/>
        <v>0</v>
      </c>
      <c r="AK28" s="27">
        <f t="shared" si="7"/>
        <v>0</v>
      </c>
      <c r="AL28" s="27">
        <f t="shared" si="8"/>
        <v>0</v>
      </c>
      <c r="AM28" s="27">
        <f t="shared" si="9"/>
        <v>0</v>
      </c>
      <c r="AN28" s="27">
        <f t="shared" si="10"/>
        <v>0</v>
      </c>
      <c r="AO28" s="27">
        <f t="shared" si="11"/>
        <v>0</v>
      </c>
      <c r="AP28" s="27">
        <f t="shared" si="12"/>
        <v>0</v>
      </c>
      <c r="AQ28" s="27">
        <f t="shared" si="13"/>
        <v>0</v>
      </c>
    </row>
    <row r="29" spans="2:43" x14ac:dyDescent="0.25">
      <c r="B29" s="4" t="s">
        <v>39</v>
      </c>
      <c r="C29" s="138">
        <v>51075637</v>
      </c>
      <c r="D29" s="138">
        <v>59781878</v>
      </c>
      <c r="E29" s="63">
        <v>0</v>
      </c>
      <c r="F29" s="63">
        <v>0</v>
      </c>
      <c r="G29" s="63">
        <v>0</v>
      </c>
      <c r="H29" s="63">
        <v>0</v>
      </c>
      <c r="I29" s="63">
        <v>0</v>
      </c>
      <c r="J29" s="63">
        <v>0</v>
      </c>
      <c r="K29" s="63">
        <v>0</v>
      </c>
      <c r="L29" s="63">
        <v>0</v>
      </c>
      <c r="M29" s="63">
        <v>0</v>
      </c>
      <c r="N29" s="63">
        <v>0</v>
      </c>
      <c r="O29" s="63">
        <v>0</v>
      </c>
      <c r="P29" s="63">
        <v>0</v>
      </c>
      <c r="Q29" s="63">
        <v>0</v>
      </c>
      <c r="R29" s="53">
        <v>0</v>
      </c>
      <c r="S29" s="53">
        <v>0</v>
      </c>
      <c r="T29" s="53">
        <v>0</v>
      </c>
      <c r="U29" s="53">
        <v>0</v>
      </c>
      <c r="V29" s="27">
        <v>0</v>
      </c>
      <c r="W29" s="27">
        <v>0</v>
      </c>
      <c r="X29" s="27">
        <v>0</v>
      </c>
      <c r="Y29" s="27">
        <v>0</v>
      </c>
      <c r="Z29" s="27">
        <v>0</v>
      </c>
      <c r="AA29" s="27">
        <v>0</v>
      </c>
      <c r="AB29" s="27">
        <v>0</v>
      </c>
      <c r="AC29" s="27">
        <v>0</v>
      </c>
      <c r="AD29" s="27">
        <v>0</v>
      </c>
      <c r="AE29" s="52">
        <f t="shared" si="1"/>
        <v>0</v>
      </c>
      <c r="AF29" s="27">
        <f t="shared" si="2"/>
        <v>0</v>
      </c>
      <c r="AG29" s="27">
        <f t="shared" si="3"/>
        <v>0</v>
      </c>
      <c r="AH29" s="27">
        <f t="shared" si="4"/>
        <v>0</v>
      </c>
      <c r="AI29" s="27">
        <f t="shared" si="5"/>
        <v>0</v>
      </c>
      <c r="AJ29" s="27">
        <f t="shared" si="6"/>
        <v>0</v>
      </c>
      <c r="AK29" s="27">
        <f t="shared" si="7"/>
        <v>0</v>
      </c>
      <c r="AL29" s="27">
        <f t="shared" si="8"/>
        <v>0</v>
      </c>
      <c r="AM29" s="27">
        <f t="shared" si="9"/>
        <v>0</v>
      </c>
      <c r="AN29" s="27">
        <f t="shared" si="10"/>
        <v>0</v>
      </c>
      <c r="AO29" s="27">
        <f t="shared" si="11"/>
        <v>0</v>
      </c>
      <c r="AP29" s="27">
        <f t="shared" si="12"/>
        <v>0</v>
      </c>
      <c r="AQ29" s="27">
        <f t="shared" si="13"/>
        <v>0</v>
      </c>
    </row>
    <row r="30" spans="2:43" x14ac:dyDescent="0.25">
      <c r="B30" s="41" t="s">
        <v>71</v>
      </c>
      <c r="C30" s="140">
        <v>37075637</v>
      </c>
      <c r="D30" s="140">
        <v>37075637</v>
      </c>
      <c r="E30" s="62">
        <v>0</v>
      </c>
      <c r="F30" s="62">
        <v>0</v>
      </c>
      <c r="G30" s="62">
        <v>0</v>
      </c>
      <c r="H30" s="62">
        <v>0</v>
      </c>
      <c r="I30" s="62">
        <v>0</v>
      </c>
      <c r="J30" s="62">
        <v>0</v>
      </c>
      <c r="K30" s="62">
        <v>0</v>
      </c>
      <c r="L30" s="62">
        <v>0</v>
      </c>
      <c r="M30" s="62">
        <v>0</v>
      </c>
      <c r="N30" s="62">
        <v>0</v>
      </c>
      <c r="O30" s="62">
        <v>0</v>
      </c>
      <c r="P30" s="62">
        <v>0</v>
      </c>
      <c r="Q30" s="62">
        <v>0</v>
      </c>
      <c r="R30" s="53">
        <v>0</v>
      </c>
      <c r="S30" s="53">
        <v>0</v>
      </c>
      <c r="T30" s="53">
        <v>0</v>
      </c>
      <c r="U30" s="53">
        <v>0</v>
      </c>
      <c r="V30" s="27">
        <v>0</v>
      </c>
      <c r="W30" s="27">
        <v>0</v>
      </c>
      <c r="X30" s="27">
        <v>0</v>
      </c>
      <c r="Y30" s="27">
        <v>0</v>
      </c>
      <c r="Z30" s="27">
        <v>0</v>
      </c>
      <c r="AA30" s="27">
        <v>0</v>
      </c>
      <c r="AB30" s="27">
        <v>0</v>
      </c>
      <c r="AC30" s="27">
        <v>0</v>
      </c>
      <c r="AD30" s="27">
        <v>0</v>
      </c>
      <c r="AE30" s="52">
        <f t="shared" si="1"/>
        <v>0</v>
      </c>
      <c r="AF30" s="27">
        <f t="shared" si="2"/>
        <v>0</v>
      </c>
      <c r="AG30" s="27">
        <f t="shared" si="3"/>
        <v>0</v>
      </c>
      <c r="AH30" s="27">
        <f t="shared" si="4"/>
        <v>0</v>
      </c>
      <c r="AI30" s="27">
        <f t="shared" si="5"/>
        <v>0</v>
      </c>
      <c r="AJ30" s="27">
        <f t="shared" si="6"/>
        <v>0</v>
      </c>
      <c r="AK30" s="27">
        <f t="shared" si="7"/>
        <v>0</v>
      </c>
      <c r="AL30" s="27">
        <f t="shared" si="8"/>
        <v>0</v>
      </c>
      <c r="AM30" s="27">
        <f t="shared" si="9"/>
        <v>0</v>
      </c>
      <c r="AN30" s="27">
        <f t="shared" si="10"/>
        <v>0</v>
      </c>
      <c r="AO30" s="27">
        <f t="shared" si="11"/>
        <v>0</v>
      </c>
      <c r="AP30" s="27">
        <f t="shared" si="12"/>
        <v>0</v>
      </c>
      <c r="AQ30" s="27">
        <f t="shared" si="13"/>
        <v>0</v>
      </c>
    </row>
    <row r="31" spans="2:43" x14ac:dyDescent="0.25">
      <c r="B31" s="41" t="s">
        <v>52</v>
      </c>
      <c r="C31" s="140">
        <v>14000000</v>
      </c>
      <c r="D31" s="140">
        <v>14000000</v>
      </c>
      <c r="E31" s="62">
        <v>0</v>
      </c>
      <c r="F31" s="62">
        <v>0</v>
      </c>
      <c r="G31" s="62">
        <v>0</v>
      </c>
      <c r="H31" s="62">
        <v>0</v>
      </c>
      <c r="I31" s="62">
        <v>0</v>
      </c>
      <c r="J31" s="62">
        <v>0</v>
      </c>
      <c r="K31" s="62">
        <v>0</v>
      </c>
      <c r="L31" s="62">
        <v>0</v>
      </c>
      <c r="M31" s="62">
        <v>0</v>
      </c>
      <c r="N31" s="62">
        <v>0</v>
      </c>
      <c r="O31" s="62">
        <v>0</v>
      </c>
      <c r="P31" s="62">
        <v>0</v>
      </c>
      <c r="Q31" s="62">
        <v>0</v>
      </c>
      <c r="R31" s="53">
        <v>0</v>
      </c>
      <c r="S31" s="53">
        <v>0</v>
      </c>
      <c r="T31" s="53">
        <v>0</v>
      </c>
      <c r="U31" s="53">
        <v>0</v>
      </c>
      <c r="V31" s="27">
        <v>0</v>
      </c>
      <c r="W31" s="27">
        <v>0</v>
      </c>
      <c r="X31" s="27">
        <v>0</v>
      </c>
      <c r="Y31" s="27">
        <v>0</v>
      </c>
      <c r="Z31" s="27">
        <v>0</v>
      </c>
      <c r="AA31" s="27">
        <v>0</v>
      </c>
      <c r="AB31" s="27">
        <v>0</v>
      </c>
      <c r="AC31" s="27">
        <v>0</v>
      </c>
      <c r="AD31" s="27">
        <v>0</v>
      </c>
      <c r="AE31" s="52">
        <f t="shared" si="1"/>
        <v>0</v>
      </c>
      <c r="AF31" s="27">
        <f t="shared" si="2"/>
        <v>0</v>
      </c>
      <c r="AG31" s="27">
        <f t="shared" si="3"/>
        <v>0</v>
      </c>
      <c r="AH31" s="27">
        <f t="shared" si="4"/>
        <v>0</v>
      </c>
      <c r="AI31" s="27">
        <f t="shared" si="5"/>
        <v>0</v>
      </c>
      <c r="AJ31" s="27">
        <f t="shared" si="6"/>
        <v>0</v>
      </c>
      <c r="AK31" s="27">
        <f t="shared" si="7"/>
        <v>0</v>
      </c>
      <c r="AL31" s="27">
        <f t="shared" si="8"/>
        <v>0</v>
      </c>
      <c r="AM31" s="27">
        <f t="shared" si="9"/>
        <v>0</v>
      </c>
      <c r="AN31" s="27">
        <f t="shared" si="10"/>
        <v>0</v>
      </c>
      <c r="AO31" s="27">
        <f t="shared" si="11"/>
        <v>0</v>
      </c>
      <c r="AP31" s="27">
        <f t="shared" si="12"/>
        <v>0</v>
      </c>
      <c r="AQ31" s="27">
        <f t="shared" si="13"/>
        <v>0</v>
      </c>
    </row>
    <row r="32" spans="2:43" x14ac:dyDescent="0.25">
      <c r="B32" s="41" t="s">
        <v>72</v>
      </c>
      <c r="C32" s="140">
        <v>0</v>
      </c>
      <c r="D32" s="140">
        <v>8706241</v>
      </c>
      <c r="E32" s="62">
        <v>0</v>
      </c>
      <c r="F32" s="62">
        <v>0</v>
      </c>
      <c r="G32" s="62">
        <v>0</v>
      </c>
      <c r="H32" s="62">
        <v>0</v>
      </c>
      <c r="I32" s="62">
        <v>0</v>
      </c>
      <c r="J32" s="62">
        <v>0</v>
      </c>
      <c r="K32" s="62">
        <v>0</v>
      </c>
      <c r="L32" s="62">
        <v>0</v>
      </c>
      <c r="M32" s="62">
        <v>0</v>
      </c>
      <c r="N32" s="62">
        <v>0</v>
      </c>
      <c r="O32" s="62">
        <v>0</v>
      </c>
      <c r="P32" s="62">
        <v>0</v>
      </c>
      <c r="Q32" s="62">
        <v>0</v>
      </c>
      <c r="R32" s="53">
        <v>0</v>
      </c>
      <c r="S32" s="53">
        <v>0</v>
      </c>
      <c r="T32" s="53">
        <v>0</v>
      </c>
      <c r="U32" s="53">
        <v>0</v>
      </c>
      <c r="V32" s="27">
        <v>0</v>
      </c>
      <c r="W32" s="27">
        <v>0</v>
      </c>
      <c r="X32" s="27">
        <v>0</v>
      </c>
      <c r="Y32" s="27">
        <v>0</v>
      </c>
      <c r="Z32" s="27">
        <v>0</v>
      </c>
      <c r="AA32" s="27">
        <v>0</v>
      </c>
      <c r="AB32" s="27">
        <v>0</v>
      </c>
      <c r="AC32" s="27">
        <v>0</v>
      </c>
      <c r="AD32" s="27">
        <v>0</v>
      </c>
      <c r="AE32" s="52">
        <f t="shared" si="1"/>
        <v>0</v>
      </c>
      <c r="AF32" s="27">
        <f t="shared" si="2"/>
        <v>0</v>
      </c>
      <c r="AG32" s="27">
        <f t="shared" si="3"/>
        <v>0</v>
      </c>
      <c r="AH32" s="27">
        <f t="shared" si="4"/>
        <v>0</v>
      </c>
      <c r="AI32" s="27">
        <f t="shared" si="5"/>
        <v>0</v>
      </c>
      <c r="AJ32" s="27">
        <f t="shared" si="6"/>
        <v>0</v>
      </c>
      <c r="AK32" s="27">
        <f t="shared" si="7"/>
        <v>0</v>
      </c>
      <c r="AL32" s="27">
        <f t="shared" si="8"/>
        <v>0</v>
      </c>
      <c r="AM32" s="27">
        <f t="shared" si="9"/>
        <v>0</v>
      </c>
      <c r="AN32" s="27">
        <f t="shared" si="10"/>
        <v>0</v>
      </c>
      <c r="AO32" s="27">
        <f t="shared" si="11"/>
        <v>0</v>
      </c>
      <c r="AP32" s="27">
        <f t="shared" si="12"/>
        <v>0</v>
      </c>
      <c r="AQ32" s="27">
        <f t="shared" si="13"/>
        <v>0</v>
      </c>
    </row>
    <row r="33" spans="2:43" x14ac:dyDescent="0.25">
      <c r="B33" s="8" t="s">
        <v>42</v>
      </c>
      <c r="C33" s="172">
        <f>C10+C12+C18+C21+C24+C29</f>
        <v>78909677095</v>
      </c>
      <c r="D33" s="172">
        <f t="shared" ref="D33:P33" si="14">D10+D12+D18+D21+D24+D29</f>
        <v>84386303491.810013</v>
      </c>
      <c r="E33" s="143">
        <f t="shared" si="14"/>
        <v>2275035698.7300005</v>
      </c>
      <c r="F33" s="143">
        <f t="shared" si="14"/>
        <v>2866429628.5900002</v>
      </c>
      <c r="G33" s="143">
        <f t="shared" si="14"/>
        <v>3525931938.4399996</v>
      </c>
      <c r="H33" s="143">
        <f t="shared" si="14"/>
        <v>3178639490.2000008</v>
      </c>
      <c r="I33" s="143">
        <f t="shared" si="14"/>
        <v>3234918826.3200002</v>
      </c>
      <c r="J33" s="143">
        <f t="shared" si="14"/>
        <v>3393584649.9100008</v>
      </c>
      <c r="K33" s="143">
        <f t="shared" si="14"/>
        <v>2960451984.5500002</v>
      </c>
      <c r="L33" s="143">
        <f t="shared" si="14"/>
        <v>3550339563.1400013</v>
      </c>
      <c r="M33" s="143">
        <f t="shared" si="14"/>
        <v>3734620206.4700003</v>
      </c>
      <c r="N33" s="143">
        <f t="shared" si="14"/>
        <v>3841085399.0100002</v>
      </c>
      <c r="O33" s="143">
        <f t="shared" si="14"/>
        <v>3971043728.3599997</v>
      </c>
      <c r="P33" s="143">
        <f t="shared" si="14"/>
        <v>7728033075.4299946</v>
      </c>
      <c r="Q33" s="143">
        <f>Q10+Q12+Q18+Q21+Q24+Q29</f>
        <v>44260114189.149994</v>
      </c>
      <c r="R33" s="51">
        <f t="shared" ref="R33:AD33" si="15">R10+R12+R18+R21+R24+R29</f>
        <v>0</v>
      </c>
      <c r="S33" s="51">
        <f t="shared" si="15"/>
        <v>0</v>
      </c>
      <c r="T33" s="169">
        <f t="shared" si="15"/>
        <v>140057445.46000001</v>
      </c>
      <c r="U33" s="51">
        <f t="shared" si="15"/>
        <v>0</v>
      </c>
      <c r="V33" s="169">
        <f t="shared" si="15"/>
        <v>9839000</v>
      </c>
      <c r="W33" s="169">
        <f t="shared" si="15"/>
        <v>84418308</v>
      </c>
      <c r="X33" s="51">
        <f t="shared" si="15"/>
        <v>0</v>
      </c>
      <c r="Y33" s="169">
        <f t="shared" si="15"/>
        <v>15685246</v>
      </c>
      <c r="Z33" s="169">
        <f t="shared" si="15"/>
        <v>478304130.43000001</v>
      </c>
      <c r="AA33" s="169">
        <f t="shared" si="15"/>
        <v>7789229</v>
      </c>
      <c r="AB33" s="169">
        <f t="shared" si="15"/>
        <v>124268093.33999999</v>
      </c>
      <c r="AC33" s="169">
        <f t="shared" si="15"/>
        <v>96373968.549999997</v>
      </c>
      <c r="AD33" s="169">
        <f t="shared" si="15"/>
        <v>956735420.78000009</v>
      </c>
      <c r="AE33" s="170">
        <f>AE10+AE12+AE18+AE21+AE24+AE29</f>
        <v>2275035698.7300005</v>
      </c>
      <c r="AF33" s="170">
        <f t="shared" ref="AF33:AQ33" si="16">AF10+AF12+AF18+AF21+AF24+AF29</f>
        <v>2866429628.5900002</v>
      </c>
      <c r="AG33" s="170">
        <f t="shared" si="16"/>
        <v>3665989383.8999996</v>
      </c>
      <c r="AH33" s="170">
        <f t="shared" si="16"/>
        <v>3178639490.2000008</v>
      </c>
      <c r="AI33" s="170">
        <f t="shared" si="16"/>
        <v>3244757826.3200002</v>
      </c>
      <c r="AJ33" s="170">
        <f t="shared" si="16"/>
        <v>3478002957.9100008</v>
      </c>
      <c r="AK33" s="170">
        <f t="shared" si="16"/>
        <v>2960451984.5500002</v>
      </c>
      <c r="AL33" s="170">
        <f t="shared" si="16"/>
        <v>3566024809.1400013</v>
      </c>
      <c r="AM33" s="170">
        <f t="shared" si="16"/>
        <v>4212924336.9000001</v>
      </c>
      <c r="AN33" s="170">
        <f t="shared" si="16"/>
        <v>3848874628.0100002</v>
      </c>
      <c r="AO33" s="170">
        <f t="shared" si="16"/>
        <v>4095311821.6999998</v>
      </c>
      <c r="AP33" s="170">
        <f t="shared" si="16"/>
        <v>7824407043.9799948</v>
      </c>
      <c r="AQ33" s="170">
        <f t="shared" si="16"/>
        <v>45216849609.929993</v>
      </c>
    </row>
    <row r="34" spans="2:43" x14ac:dyDescent="0.25">
      <c r="B34" s="1"/>
      <c r="C34" s="1"/>
      <c r="D34" s="1"/>
      <c r="E34" s="32"/>
      <c r="F34" s="32"/>
      <c r="G34" s="32"/>
      <c r="H34" s="32"/>
      <c r="I34" s="32"/>
      <c r="J34" s="32"/>
      <c r="K34" s="32"/>
      <c r="L34" s="32"/>
      <c r="M34" s="32"/>
      <c r="N34" s="32"/>
      <c r="O34" s="32"/>
      <c r="P34" s="32"/>
      <c r="Q34" s="31"/>
    </row>
    <row r="35" spans="2:43" x14ac:dyDescent="0.25">
      <c r="B35" s="39"/>
      <c r="C35" s="39"/>
      <c r="D35" s="39"/>
      <c r="E35" s="32"/>
      <c r="F35" s="32"/>
      <c r="G35" s="30"/>
      <c r="H35" s="30"/>
      <c r="I35" s="30"/>
      <c r="J35" s="30"/>
      <c r="K35" s="30"/>
      <c r="L35" s="30"/>
      <c r="M35" s="30"/>
      <c r="N35" s="30"/>
      <c r="O35" s="30"/>
      <c r="P35" s="30"/>
      <c r="Q35" s="19"/>
    </row>
    <row r="36" spans="2:43" ht="33" customHeight="1"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c r="R36" s="46" t="s">
        <v>10</v>
      </c>
      <c r="S36" s="46" t="s">
        <v>11</v>
      </c>
      <c r="T36" s="46" t="s">
        <v>12</v>
      </c>
      <c r="U36" s="46" t="s">
        <v>13</v>
      </c>
      <c r="V36" s="46" t="s">
        <v>14</v>
      </c>
      <c r="W36" s="46" t="s">
        <v>15</v>
      </c>
      <c r="X36" s="46" t="s">
        <v>16</v>
      </c>
      <c r="Y36" s="46" t="s">
        <v>17</v>
      </c>
      <c r="Z36" s="46" t="s">
        <v>18</v>
      </c>
      <c r="AA36" s="46" t="s">
        <v>19</v>
      </c>
      <c r="AB36" s="46" t="s">
        <v>20</v>
      </c>
      <c r="AC36" s="46" t="s">
        <v>21</v>
      </c>
      <c r="AD36" s="46" t="s">
        <v>22</v>
      </c>
      <c r="AE36" s="49" t="s">
        <v>10</v>
      </c>
      <c r="AF36" s="49" t="s">
        <v>11</v>
      </c>
      <c r="AG36" s="49" t="s">
        <v>12</v>
      </c>
      <c r="AH36" s="49" t="s">
        <v>13</v>
      </c>
      <c r="AI36" s="49" t="s">
        <v>14</v>
      </c>
      <c r="AJ36" s="49" t="s">
        <v>15</v>
      </c>
      <c r="AK36" s="49" t="s">
        <v>16</v>
      </c>
      <c r="AL36" s="50" t="s">
        <v>17</v>
      </c>
      <c r="AM36" s="50" t="s">
        <v>18</v>
      </c>
      <c r="AN36" s="50" t="s">
        <v>19</v>
      </c>
      <c r="AO36" s="50" t="s">
        <v>20</v>
      </c>
      <c r="AP36" s="50" t="s">
        <v>21</v>
      </c>
      <c r="AQ36" s="49" t="s">
        <v>22</v>
      </c>
    </row>
    <row r="37" spans="2:43" x14ac:dyDescent="0.25">
      <c r="B37" s="4" t="s">
        <v>23</v>
      </c>
      <c r="C37" s="142">
        <v>1002287906</v>
      </c>
      <c r="D37" s="142">
        <v>1362445247.6900001</v>
      </c>
      <c r="E37" s="28">
        <v>0</v>
      </c>
      <c r="F37" s="142">
        <v>941348.74</v>
      </c>
      <c r="G37" s="142">
        <v>481290.82</v>
      </c>
      <c r="H37" s="142">
        <v>488510.18</v>
      </c>
      <c r="I37" s="142">
        <v>495837.84</v>
      </c>
      <c r="J37" s="142">
        <v>503275.4</v>
      </c>
      <c r="K37" s="28">
        <v>0</v>
      </c>
      <c r="L37" s="142">
        <v>3584253.8499999996</v>
      </c>
      <c r="M37" s="142">
        <v>2682938.59</v>
      </c>
      <c r="N37" s="142">
        <v>3011212.5</v>
      </c>
      <c r="O37" s="142">
        <v>978005.7</v>
      </c>
      <c r="P37" s="142">
        <v>340676752.82000005</v>
      </c>
      <c r="Q37" s="142">
        <v>353843426.44</v>
      </c>
      <c r="R37" s="28">
        <v>0</v>
      </c>
      <c r="S37" s="28">
        <v>0</v>
      </c>
      <c r="T37" s="28">
        <v>0</v>
      </c>
      <c r="U37" s="28">
        <v>0</v>
      </c>
      <c r="V37" s="28">
        <v>0</v>
      </c>
      <c r="W37" s="28">
        <v>0</v>
      </c>
      <c r="X37" s="28">
        <v>0</v>
      </c>
      <c r="Y37" s="28">
        <v>0</v>
      </c>
      <c r="Z37" s="28">
        <v>0</v>
      </c>
      <c r="AA37" s="28">
        <v>0</v>
      </c>
      <c r="AB37" s="28">
        <v>0</v>
      </c>
      <c r="AC37" s="28">
        <v>0</v>
      </c>
      <c r="AD37" s="28">
        <v>0</v>
      </c>
      <c r="AE37" s="76">
        <f t="shared" ref="AE37:AQ42" si="17">E37</f>
        <v>0</v>
      </c>
      <c r="AF37" s="146">
        <f t="shared" si="17"/>
        <v>941348.74</v>
      </c>
      <c r="AG37" s="146">
        <f t="shared" si="17"/>
        <v>481290.82</v>
      </c>
      <c r="AH37" s="146">
        <f t="shared" si="17"/>
        <v>488510.18</v>
      </c>
      <c r="AI37" s="146">
        <f t="shared" si="17"/>
        <v>495837.84</v>
      </c>
      <c r="AJ37" s="146">
        <f t="shared" si="17"/>
        <v>503275.4</v>
      </c>
      <c r="AK37" s="76">
        <f t="shared" si="17"/>
        <v>0</v>
      </c>
      <c r="AL37" s="146">
        <f t="shared" si="17"/>
        <v>3584253.8499999996</v>
      </c>
      <c r="AM37" s="146">
        <f t="shared" si="17"/>
        <v>2682938.59</v>
      </c>
      <c r="AN37" s="146">
        <f t="shared" si="17"/>
        <v>3011212.5</v>
      </c>
      <c r="AO37" s="146">
        <f t="shared" si="17"/>
        <v>978005.7</v>
      </c>
      <c r="AP37" s="146">
        <f t="shared" si="17"/>
        <v>340676752.82000005</v>
      </c>
      <c r="AQ37" s="146">
        <f t="shared" si="17"/>
        <v>353843426.44</v>
      </c>
    </row>
    <row r="38" spans="2:43" x14ac:dyDescent="0.25">
      <c r="B38" s="41" t="s">
        <v>65</v>
      </c>
      <c r="C38" s="140">
        <v>1002287906</v>
      </c>
      <c r="D38" s="140">
        <v>1362445247.6900001</v>
      </c>
      <c r="E38" s="25">
        <v>0</v>
      </c>
      <c r="F38" s="141">
        <v>941348.74</v>
      </c>
      <c r="G38" s="141">
        <v>481290.82</v>
      </c>
      <c r="H38" s="141">
        <v>488510.18</v>
      </c>
      <c r="I38" s="141">
        <v>495837.84</v>
      </c>
      <c r="J38" s="141">
        <v>503275.4</v>
      </c>
      <c r="K38" s="25">
        <v>0</v>
      </c>
      <c r="L38" s="141">
        <v>3584253.8499999996</v>
      </c>
      <c r="M38" s="141">
        <v>2682938.59</v>
      </c>
      <c r="N38" s="141">
        <v>3011212.5</v>
      </c>
      <c r="O38" s="141">
        <v>978005.7</v>
      </c>
      <c r="P38" s="141">
        <v>340676752.82000005</v>
      </c>
      <c r="Q38" s="141">
        <v>353843426.44</v>
      </c>
      <c r="R38" s="25">
        <v>0</v>
      </c>
      <c r="S38" s="25">
        <v>0</v>
      </c>
      <c r="T38" s="25">
        <v>0</v>
      </c>
      <c r="U38" s="25">
        <v>0</v>
      </c>
      <c r="V38" s="25">
        <v>0</v>
      </c>
      <c r="W38" s="25">
        <v>0</v>
      </c>
      <c r="X38" s="25">
        <v>0</v>
      </c>
      <c r="Y38" s="25">
        <v>0</v>
      </c>
      <c r="Z38" s="25">
        <v>0</v>
      </c>
      <c r="AA38" s="25">
        <v>0</v>
      </c>
      <c r="AB38" s="25">
        <v>0</v>
      </c>
      <c r="AC38" s="25">
        <v>0</v>
      </c>
      <c r="AD38" s="25">
        <v>0</v>
      </c>
      <c r="AE38" s="48">
        <f t="shared" si="17"/>
        <v>0</v>
      </c>
      <c r="AF38" s="144">
        <f t="shared" si="17"/>
        <v>941348.74</v>
      </c>
      <c r="AG38" s="144">
        <f t="shared" si="17"/>
        <v>481290.82</v>
      </c>
      <c r="AH38" s="144">
        <f t="shared" si="17"/>
        <v>488510.18</v>
      </c>
      <c r="AI38" s="144">
        <f t="shared" si="17"/>
        <v>495837.84</v>
      </c>
      <c r="AJ38" s="144">
        <f t="shared" si="17"/>
        <v>503275.4</v>
      </c>
      <c r="AK38" s="48">
        <f t="shared" si="17"/>
        <v>0</v>
      </c>
      <c r="AL38" s="144">
        <f t="shared" si="17"/>
        <v>3584253.8499999996</v>
      </c>
      <c r="AM38" s="144">
        <f t="shared" si="17"/>
        <v>2682938.59</v>
      </c>
      <c r="AN38" s="144">
        <f t="shared" si="17"/>
        <v>3011212.5</v>
      </c>
      <c r="AO38" s="144">
        <f t="shared" si="17"/>
        <v>978005.7</v>
      </c>
      <c r="AP38" s="144">
        <f t="shared" si="17"/>
        <v>340676752.82000005</v>
      </c>
      <c r="AQ38" s="144">
        <f t="shared" si="17"/>
        <v>353843426.44</v>
      </c>
    </row>
    <row r="39" spans="2:43" x14ac:dyDescent="0.25">
      <c r="B39" s="4" t="s">
        <v>25</v>
      </c>
      <c r="C39" s="138">
        <v>1338308604</v>
      </c>
      <c r="D39" s="138">
        <v>1342791332.01</v>
      </c>
      <c r="E39" s="28">
        <v>0</v>
      </c>
      <c r="F39" s="28">
        <v>0</v>
      </c>
      <c r="G39" s="28">
        <v>0</v>
      </c>
      <c r="H39" s="28">
        <v>0</v>
      </c>
      <c r="I39" s="142">
        <v>1867803.05</v>
      </c>
      <c r="J39" s="142">
        <v>373560.61</v>
      </c>
      <c r="K39" s="142">
        <v>373560.61</v>
      </c>
      <c r="L39" s="142">
        <v>373560.61</v>
      </c>
      <c r="M39" s="142">
        <v>373560.61</v>
      </c>
      <c r="N39" s="142">
        <v>373560.61</v>
      </c>
      <c r="O39" s="142">
        <v>373560.61</v>
      </c>
      <c r="P39" s="142">
        <v>373560.61</v>
      </c>
      <c r="Q39" s="142">
        <v>4482727.32</v>
      </c>
      <c r="R39" s="28">
        <v>0</v>
      </c>
      <c r="S39" s="28">
        <v>0</v>
      </c>
      <c r="T39" s="28">
        <v>0</v>
      </c>
      <c r="U39" s="28">
        <v>0</v>
      </c>
      <c r="V39" s="28">
        <v>0</v>
      </c>
      <c r="W39" s="28">
        <v>0</v>
      </c>
      <c r="X39" s="28">
        <v>0</v>
      </c>
      <c r="Y39" s="28">
        <v>0</v>
      </c>
      <c r="Z39" s="28">
        <v>0</v>
      </c>
      <c r="AA39" s="28">
        <v>0</v>
      </c>
      <c r="AB39" s="28">
        <v>0</v>
      </c>
      <c r="AC39" s="28">
        <v>0</v>
      </c>
      <c r="AD39" s="28">
        <v>0</v>
      </c>
      <c r="AE39" s="76">
        <f t="shared" si="17"/>
        <v>0</v>
      </c>
      <c r="AF39" s="76">
        <f t="shared" si="17"/>
        <v>0</v>
      </c>
      <c r="AG39" s="76">
        <f t="shared" si="17"/>
        <v>0</v>
      </c>
      <c r="AH39" s="76">
        <f t="shared" si="17"/>
        <v>0</v>
      </c>
      <c r="AI39" s="146">
        <f t="shared" si="17"/>
        <v>1867803.05</v>
      </c>
      <c r="AJ39" s="146">
        <f t="shared" si="17"/>
        <v>373560.61</v>
      </c>
      <c r="AK39" s="146">
        <f t="shared" si="17"/>
        <v>373560.61</v>
      </c>
      <c r="AL39" s="146">
        <f t="shared" si="17"/>
        <v>373560.61</v>
      </c>
      <c r="AM39" s="146">
        <f t="shared" si="17"/>
        <v>373560.61</v>
      </c>
      <c r="AN39" s="146">
        <f t="shared" si="17"/>
        <v>373560.61</v>
      </c>
      <c r="AO39" s="146">
        <f t="shared" si="17"/>
        <v>373560.61</v>
      </c>
      <c r="AP39" s="146">
        <f t="shared" si="17"/>
        <v>373560.61</v>
      </c>
      <c r="AQ39" s="146">
        <f t="shared" si="17"/>
        <v>4482727.32</v>
      </c>
    </row>
    <row r="40" spans="2:43" x14ac:dyDescent="0.25">
      <c r="B40" s="41" t="s">
        <v>56</v>
      </c>
      <c r="C40" s="140">
        <v>10000000</v>
      </c>
      <c r="D40" s="140">
        <v>10000000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5">
        <v>0</v>
      </c>
      <c r="AE40" s="48">
        <f t="shared" si="17"/>
        <v>0</v>
      </c>
      <c r="AF40" s="48">
        <f t="shared" si="17"/>
        <v>0</v>
      </c>
      <c r="AG40" s="48">
        <f t="shared" si="17"/>
        <v>0</v>
      </c>
      <c r="AH40" s="48">
        <f t="shared" si="17"/>
        <v>0</v>
      </c>
      <c r="AI40" s="48">
        <f t="shared" si="17"/>
        <v>0</v>
      </c>
      <c r="AJ40" s="48">
        <f t="shared" si="17"/>
        <v>0</v>
      </c>
      <c r="AK40" s="48">
        <f t="shared" si="17"/>
        <v>0</v>
      </c>
      <c r="AL40" s="48">
        <f t="shared" si="17"/>
        <v>0</v>
      </c>
      <c r="AM40" s="48">
        <f t="shared" si="17"/>
        <v>0</v>
      </c>
      <c r="AN40" s="48">
        <f t="shared" si="17"/>
        <v>0</v>
      </c>
      <c r="AO40" s="48">
        <f t="shared" si="17"/>
        <v>0</v>
      </c>
      <c r="AP40" s="48">
        <f t="shared" si="17"/>
        <v>0</v>
      </c>
      <c r="AQ40" s="48">
        <f t="shared" si="17"/>
        <v>0</v>
      </c>
    </row>
    <row r="41" spans="2:43" x14ac:dyDescent="0.25">
      <c r="B41" s="41" t="s">
        <v>26</v>
      </c>
      <c r="C41" s="140">
        <v>0</v>
      </c>
      <c r="D41" s="140">
        <v>4482728.01</v>
      </c>
      <c r="E41" s="25">
        <v>0</v>
      </c>
      <c r="F41" s="25">
        <v>0</v>
      </c>
      <c r="G41" s="25">
        <v>0</v>
      </c>
      <c r="H41" s="25">
        <v>0</v>
      </c>
      <c r="I41" s="141">
        <v>1867803.05</v>
      </c>
      <c r="J41" s="141">
        <v>373560.61</v>
      </c>
      <c r="K41" s="141">
        <v>373560.61</v>
      </c>
      <c r="L41" s="141">
        <v>373560.61</v>
      </c>
      <c r="M41" s="141">
        <v>373560.61</v>
      </c>
      <c r="N41" s="141">
        <v>373560.61</v>
      </c>
      <c r="O41" s="141">
        <v>373560.61</v>
      </c>
      <c r="P41" s="141">
        <v>373560.61</v>
      </c>
      <c r="Q41" s="141">
        <v>4482727.32</v>
      </c>
      <c r="R41" s="25">
        <v>0</v>
      </c>
      <c r="S41" s="25">
        <v>0</v>
      </c>
      <c r="T41" s="25">
        <v>0</v>
      </c>
      <c r="U41" s="25">
        <v>0</v>
      </c>
      <c r="V41" s="25">
        <v>0</v>
      </c>
      <c r="W41" s="25">
        <v>0</v>
      </c>
      <c r="X41" s="25">
        <v>0</v>
      </c>
      <c r="Y41" s="25">
        <v>0</v>
      </c>
      <c r="Z41" s="25">
        <v>0</v>
      </c>
      <c r="AA41" s="25">
        <v>0</v>
      </c>
      <c r="AB41" s="25">
        <v>0</v>
      </c>
      <c r="AC41" s="25">
        <v>0</v>
      </c>
      <c r="AD41" s="25">
        <v>0</v>
      </c>
      <c r="AE41" s="48">
        <f t="shared" si="17"/>
        <v>0</v>
      </c>
      <c r="AF41" s="48">
        <f t="shared" si="17"/>
        <v>0</v>
      </c>
      <c r="AG41" s="48">
        <f t="shared" si="17"/>
        <v>0</v>
      </c>
      <c r="AH41" s="48">
        <f t="shared" si="17"/>
        <v>0</v>
      </c>
      <c r="AI41" s="144">
        <f t="shared" si="17"/>
        <v>1867803.05</v>
      </c>
      <c r="AJ41" s="144">
        <f t="shared" si="17"/>
        <v>373560.61</v>
      </c>
      <c r="AK41" s="144">
        <f t="shared" si="17"/>
        <v>373560.61</v>
      </c>
      <c r="AL41" s="144">
        <f t="shared" si="17"/>
        <v>373560.61</v>
      </c>
      <c r="AM41" s="144">
        <f t="shared" si="17"/>
        <v>373560.61</v>
      </c>
      <c r="AN41" s="144">
        <f t="shared" si="17"/>
        <v>373560.61</v>
      </c>
      <c r="AO41" s="144">
        <f t="shared" si="17"/>
        <v>373560.61</v>
      </c>
      <c r="AP41" s="144">
        <f t="shared" si="17"/>
        <v>373560.61</v>
      </c>
      <c r="AQ41" s="144">
        <f t="shared" si="17"/>
        <v>4482727.32</v>
      </c>
    </row>
    <row r="42" spans="2:43" x14ac:dyDescent="0.25">
      <c r="B42" s="41" t="s">
        <v>44</v>
      </c>
      <c r="C42" s="140">
        <v>1328308604</v>
      </c>
      <c r="D42" s="140">
        <v>1328308604</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48">
        <v>0</v>
      </c>
      <c r="AF42" s="48">
        <v>0</v>
      </c>
      <c r="AG42" s="48">
        <v>0</v>
      </c>
      <c r="AH42" s="48">
        <v>0</v>
      </c>
      <c r="AI42" s="48">
        <v>0</v>
      </c>
      <c r="AJ42" s="48">
        <v>0</v>
      </c>
      <c r="AK42" s="48">
        <v>0</v>
      </c>
      <c r="AL42" s="48">
        <v>0</v>
      </c>
      <c r="AM42" s="48">
        <v>0</v>
      </c>
      <c r="AN42" s="48">
        <v>0</v>
      </c>
      <c r="AO42" s="48">
        <v>0</v>
      </c>
      <c r="AP42" s="48">
        <v>0</v>
      </c>
      <c r="AQ42" s="48">
        <f t="shared" si="17"/>
        <v>0</v>
      </c>
    </row>
    <row r="43" spans="2:43" x14ac:dyDescent="0.25">
      <c r="B43" s="4" t="s">
        <v>28</v>
      </c>
      <c r="C43" s="138">
        <v>400866938</v>
      </c>
      <c r="D43" s="138">
        <v>403155253</v>
      </c>
      <c r="E43" s="28">
        <v>0</v>
      </c>
      <c r="F43" s="28">
        <v>0</v>
      </c>
      <c r="G43" s="28">
        <v>0</v>
      </c>
      <c r="H43" s="28">
        <v>0</v>
      </c>
      <c r="I43" s="28">
        <v>0</v>
      </c>
      <c r="J43" s="28">
        <v>0</v>
      </c>
      <c r="K43" s="28">
        <v>0</v>
      </c>
      <c r="L43" s="142">
        <v>510824.53</v>
      </c>
      <c r="M43" s="142">
        <v>598902.9</v>
      </c>
      <c r="N43" s="142">
        <v>526264.59</v>
      </c>
      <c r="O43" s="28">
        <v>0</v>
      </c>
      <c r="P43" s="28">
        <v>0</v>
      </c>
      <c r="Q43" s="142">
        <v>1635992.02</v>
      </c>
      <c r="R43" s="28">
        <v>0</v>
      </c>
      <c r="S43" s="28">
        <v>0</v>
      </c>
      <c r="T43" s="28">
        <v>0</v>
      </c>
      <c r="U43" s="28">
        <v>0</v>
      </c>
      <c r="V43" s="28">
        <v>0</v>
      </c>
      <c r="W43" s="28">
        <v>0</v>
      </c>
      <c r="X43" s="28">
        <v>0</v>
      </c>
      <c r="Y43" s="28">
        <v>0</v>
      </c>
      <c r="Z43" s="28">
        <v>0</v>
      </c>
      <c r="AA43" s="28">
        <v>0</v>
      </c>
      <c r="AB43" s="28">
        <v>0</v>
      </c>
      <c r="AC43" s="28">
        <v>0</v>
      </c>
      <c r="AD43" s="28">
        <v>0</v>
      </c>
      <c r="AE43" s="76">
        <f t="shared" ref="AE43:AQ46" si="18">E43</f>
        <v>0</v>
      </c>
      <c r="AF43" s="76">
        <f t="shared" si="18"/>
        <v>0</v>
      </c>
      <c r="AG43" s="76">
        <f t="shared" si="18"/>
        <v>0</v>
      </c>
      <c r="AH43" s="76">
        <f t="shared" si="18"/>
        <v>0</v>
      </c>
      <c r="AI43" s="76">
        <f t="shared" si="18"/>
        <v>0</v>
      </c>
      <c r="AJ43" s="76">
        <f t="shared" si="18"/>
        <v>0</v>
      </c>
      <c r="AK43" s="76">
        <f t="shared" si="18"/>
        <v>0</v>
      </c>
      <c r="AL43" s="146">
        <f t="shared" si="18"/>
        <v>510824.53</v>
      </c>
      <c r="AM43" s="146">
        <f t="shared" si="18"/>
        <v>598902.9</v>
      </c>
      <c r="AN43" s="146">
        <f t="shared" si="18"/>
        <v>526264.59</v>
      </c>
      <c r="AO43" s="76">
        <f t="shared" si="18"/>
        <v>0</v>
      </c>
      <c r="AP43" s="76">
        <f t="shared" si="18"/>
        <v>0</v>
      </c>
      <c r="AQ43" s="146">
        <f t="shared" si="18"/>
        <v>1635992.02</v>
      </c>
    </row>
    <row r="44" spans="2:43" x14ac:dyDescent="0.25">
      <c r="B44" s="41" t="s">
        <v>29</v>
      </c>
      <c r="C44" s="140">
        <v>178182140</v>
      </c>
      <c r="D44" s="140">
        <v>180390039</v>
      </c>
      <c r="E44" s="28">
        <v>0</v>
      </c>
      <c r="F44" s="28">
        <v>0</v>
      </c>
      <c r="G44" s="28">
        <v>0</v>
      </c>
      <c r="H44" s="28">
        <v>0</v>
      </c>
      <c r="I44" s="28">
        <v>0</v>
      </c>
      <c r="J44" s="28">
        <v>0</v>
      </c>
      <c r="K44" s="28">
        <v>0</v>
      </c>
      <c r="L44" s="142">
        <v>510824.53</v>
      </c>
      <c r="M44" s="142">
        <v>518486.89999999997</v>
      </c>
      <c r="N44" s="142">
        <v>526264.59</v>
      </c>
      <c r="O44" s="28">
        <v>0</v>
      </c>
      <c r="P44" s="28">
        <v>0</v>
      </c>
      <c r="Q44" s="142">
        <v>1555576.02</v>
      </c>
      <c r="R44" s="25">
        <v>0</v>
      </c>
      <c r="S44" s="25">
        <v>0</v>
      </c>
      <c r="T44" s="25">
        <v>0</v>
      </c>
      <c r="U44" s="25">
        <v>0</v>
      </c>
      <c r="V44" s="25">
        <v>0</v>
      </c>
      <c r="W44" s="25">
        <v>0</v>
      </c>
      <c r="X44" s="25">
        <v>0</v>
      </c>
      <c r="Y44" s="25">
        <v>0</v>
      </c>
      <c r="Z44" s="25">
        <v>0</v>
      </c>
      <c r="AA44" s="25">
        <v>0</v>
      </c>
      <c r="AB44" s="25">
        <v>0</v>
      </c>
      <c r="AC44" s="25">
        <v>0</v>
      </c>
      <c r="AD44" s="25">
        <v>0</v>
      </c>
      <c r="AE44" s="48">
        <f t="shared" si="18"/>
        <v>0</v>
      </c>
      <c r="AF44" s="48">
        <f t="shared" si="18"/>
        <v>0</v>
      </c>
      <c r="AG44" s="48">
        <f t="shared" si="18"/>
        <v>0</v>
      </c>
      <c r="AH44" s="48">
        <f t="shared" si="18"/>
        <v>0</v>
      </c>
      <c r="AI44" s="48">
        <f t="shared" si="18"/>
        <v>0</v>
      </c>
      <c r="AJ44" s="48">
        <f t="shared" si="18"/>
        <v>0</v>
      </c>
      <c r="AK44" s="48">
        <f t="shared" si="18"/>
        <v>0</v>
      </c>
      <c r="AL44" s="144">
        <f t="shared" si="18"/>
        <v>510824.53</v>
      </c>
      <c r="AM44" s="144">
        <f t="shared" si="18"/>
        <v>518486.89999999997</v>
      </c>
      <c r="AN44" s="144">
        <f t="shared" si="18"/>
        <v>526264.59</v>
      </c>
      <c r="AO44" s="48">
        <f t="shared" si="18"/>
        <v>0</v>
      </c>
      <c r="AP44" s="48">
        <f t="shared" si="18"/>
        <v>0</v>
      </c>
      <c r="AQ44" s="144">
        <f t="shared" si="18"/>
        <v>1555576.02</v>
      </c>
    </row>
    <row r="45" spans="2:43" x14ac:dyDescent="0.25">
      <c r="B45" s="41" t="s">
        <v>30</v>
      </c>
      <c r="C45" s="124">
        <v>180000000</v>
      </c>
      <c r="D45" s="124">
        <v>180080416</v>
      </c>
      <c r="E45" s="28">
        <v>0</v>
      </c>
      <c r="F45" s="25">
        <v>0</v>
      </c>
      <c r="G45" s="25">
        <v>0</v>
      </c>
      <c r="H45" s="25">
        <v>0</v>
      </c>
      <c r="I45" s="25">
        <v>0</v>
      </c>
      <c r="J45" s="25">
        <v>0</v>
      </c>
      <c r="K45" s="25">
        <v>0</v>
      </c>
      <c r="L45" s="25">
        <v>0</v>
      </c>
      <c r="M45" s="141">
        <v>80416</v>
      </c>
      <c r="N45" s="25">
        <v>0</v>
      </c>
      <c r="O45" s="25">
        <v>0</v>
      </c>
      <c r="P45" s="25">
        <v>0</v>
      </c>
      <c r="Q45" s="141">
        <v>80416</v>
      </c>
      <c r="R45" s="25">
        <v>0</v>
      </c>
      <c r="S45" s="25">
        <v>0</v>
      </c>
      <c r="T45" s="25">
        <v>0</v>
      </c>
      <c r="U45" s="25">
        <v>0</v>
      </c>
      <c r="V45" s="25">
        <v>0</v>
      </c>
      <c r="W45" s="25">
        <v>0</v>
      </c>
      <c r="X45" s="25">
        <v>0</v>
      </c>
      <c r="Y45" s="25">
        <v>0</v>
      </c>
      <c r="Z45" s="25">
        <v>0</v>
      </c>
      <c r="AA45" s="25">
        <v>0</v>
      </c>
      <c r="AB45" s="25">
        <v>0</v>
      </c>
      <c r="AC45" s="25">
        <v>0</v>
      </c>
      <c r="AD45" s="25">
        <v>0</v>
      </c>
      <c r="AE45" s="48">
        <f t="shared" si="18"/>
        <v>0</v>
      </c>
      <c r="AF45" s="48">
        <f t="shared" si="18"/>
        <v>0</v>
      </c>
      <c r="AG45" s="48">
        <f t="shared" si="18"/>
        <v>0</v>
      </c>
      <c r="AH45" s="48">
        <f t="shared" si="18"/>
        <v>0</v>
      </c>
      <c r="AI45" s="48">
        <f t="shared" si="18"/>
        <v>0</v>
      </c>
      <c r="AJ45" s="48">
        <f t="shared" si="18"/>
        <v>0</v>
      </c>
      <c r="AK45" s="48">
        <f t="shared" si="18"/>
        <v>0</v>
      </c>
      <c r="AL45" s="48">
        <f t="shared" si="18"/>
        <v>0</v>
      </c>
      <c r="AM45" s="144">
        <f t="shared" si="18"/>
        <v>80416</v>
      </c>
      <c r="AN45" s="48">
        <f t="shared" si="18"/>
        <v>0</v>
      </c>
      <c r="AO45" s="48">
        <f t="shared" si="18"/>
        <v>0</v>
      </c>
      <c r="AP45" s="48">
        <f t="shared" si="18"/>
        <v>0</v>
      </c>
      <c r="AQ45" s="144">
        <f t="shared" si="18"/>
        <v>80416</v>
      </c>
    </row>
    <row r="46" spans="2:43" x14ac:dyDescent="0.25">
      <c r="B46" s="41" t="s">
        <v>31</v>
      </c>
      <c r="C46" s="124">
        <v>42684798</v>
      </c>
      <c r="D46" s="124">
        <v>42684798</v>
      </c>
      <c r="E46" s="28">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5">
        <v>0</v>
      </c>
      <c r="AC46" s="25">
        <v>0</v>
      </c>
      <c r="AD46" s="25">
        <v>0</v>
      </c>
      <c r="AE46" s="48">
        <f t="shared" si="18"/>
        <v>0</v>
      </c>
      <c r="AF46" s="48">
        <f t="shared" si="18"/>
        <v>0</v>
      </c>
      <c r="AG46" s="48">
        <f t="shared" si="18"/>
        <v>0</v>
      </c>
      <c r="AH46" s="48">
        <f t="shared" si="18"/>
        <v>0</v>
      </c>
      <c r="AI46" s="48">
        <f t="shared" si="18"/>
        <v>0</v>
      </c>
      <c r="AJ46" s="48">
        <f t="shared" si="18"/>
        <v>0</v>
      </c>
      <c r="AK46" s="48">
        <f t="shared" si="18"/>
        <v>0</v>
      </c>
      <c r="AL46" s="48">
        <f t="shared" si="18"/>
        <v>0</v>
      </c>
      <c r="AM46" s="48">
        <f t="shared" si="18"/>
        <v>0</v>
      </c>
      <c r="AN46" s="48">
        <f t="shared" si="18"/>
        <v>0</v>
      </c>
      <c r="AO46" s="48">
        <f t="shared" si="18"/>
        <v>0</v>
      </c>
      <c r="AP46" s="48">
        <f t="shared" si="18"/>
        <v>0</v>
      </c>
      <c r="AQ46" s="48">
        <f t="shared" si="18"/>
        <v>0</v>
      </c>
    </row>
    <row r="47" spans="2:43" s="10" customFormat="1" x14ac:dyDescent="0.25">
      <c r="B47" s="8" t="s">
        <v>45</v>
      </c>
      <c r="C47" s="172">
        <f>C37+C39+C43</f>
        <v>2741463448</v>
      </c>
      <c r="D47" s="172">
        <f>D37+D39+D43</f>
        <v>3108391832.6999998</v>
      </c>
      <c r="E47" s="24">
        <f>E37+E39+E43</f>
        <v>0</v>
      </c>
      <c r="F47" s="143">
        <f t="shared" ref="F47:Q47" si="19">F37+F39+F43</f>
        <v>941348.74</v>
      </c>
      <c r="G47" s="143">
        <f t="shared" si="19"/>
        <v>481290.82</v>
      </c>
      <c r="H47" s="143">
        <f t="shared" si="19"/>
        <v>488510.18</v>
      </c>
      <c r="I47" s="143">
        <f t="shared" si="19"/>
        <v>2363640.89</v>
      </c>
      <c r="J47" s="143">
        <f t="shared" si="19"/>
        <v>876836.01</v>
      </c>
      <c r="K47" s="143">
        <f t="shared" si="19"/>
        <v>373560.61</v>
      </c>
      <c r="L47" s="143">
        <f t="shared" si="19"/>
        <v>4468638.9899999993</v>
      </c>
      <c r="M47" s="143">
        <f t="shared" si="19"/>
        <v>3655402.0999999996</v>
      </c>
      <c r="N47" s="143">
        <f t="shared" si="19"/>
        <v>3911037.6999999997</v>
      </c>
      <c r="O47" s="143">
        <f t="shared" si="19"/>
        <v>1351566.31</v>
      </c>
      <c r="P47" s="143">
        <f t="shared" si="19"/>
        <v>341050313.43000007</v>
      </c>
      <c r="Q47" s="143">
        <f t="shared" si="19"/>
        <v>359962145.77999997</v>
      </c>
      <c r="R47" s="46">
        <v>0</v>
      </c>
      <c r="S47" s="46">
        <v>0</v>
      </c>
      <c r="T47" s="46">
        <v>0</v>
      </c>
      <c r="U47" s="46">
        <v>0</v>
      </c>
      <c r="V47" s="46">
        <v>0</v>
      </c>
      <c r="W47" s="46">
        <v>0</v>
      </c>
      <c r="X47" s="46">
        <v>0</v>
      </c>
      <c r="Y47" s="46">
        <v>0</v>
      </c>
      <c r="Z47" s="46">
        <v>0</v>
      </c>
      <c r="AA47" s="46">
        <v>0</v>
      </c>
      <c r="AB47" s="46">
        <v>0</v>
      </c>
      <c r="AC47" s="46">
        <v>0</v>
      </c>
      <c r="AD47" s="46">
        <v>0</v>
      </c>
      <c r="AE47" s="45">
        <f t="shared" ref="AE47:AQ47" si="20">AE37+AE39+AE43</f>
        <v>0</v>
      </c>
      <c r="AF47" s="170">
        <f t="shared" si="20"/>
        <v>941348.74</v>
      </c>
      <c r="AG47" s="170">
        <f t="shared" si="20"/>
        <v>481290.82</v>
      </c>
      <c r="AH47" s="170">
        <f t="shared" si="20"/>
        <v>488510.18</v>
      </c>
      <c r="AI47" s="170">
        <f t="shared" si="20"/>
        <v>2363640.89</v>
      </c>
      <c r="AJ47" s="170">
        <f t="shared" si="20"/>
        <v>876836.01</v>
      </c>
      <c r="AK47" s="170">
        <f t="shared" si="20"/>
        <v>373560.61</v>
      </c>
      <c r="AL47" s="170">
        <f t="shared" si="20"/>
        <v>4468638.9899999993</v>
      </c>
      <c r="AM47" s="170">
        <f t="shared" si="20"/>
        <v>3655402.0999999996</v>
      </c>
      <c r="AN47" s="170">
        <f t="shared" si="20"/>
        <v>3911037.6999999997</v>
      </c>
      <c r="AO47" s="170">
        <f t="shared" si="20"/>
        <v>1351566.31</v>
      </c>
      <c r="AP47" s="170">
        <f t="shared" si="20"/>
        <v>341050313.43000007</v>
      </c>
      <c r="AQ47" s="170">
        <f t="shared" si="20"/>
        <v>359962145.77999997</v>
      </c>
    </row>
    <row r="48" spans="2:43" x14ac:dyDescent="0.25">
      <c r="C48" s="140"/>
      <c r="D48" s="140"/>
      <c r="E48" s="25"/>
      <c r="F48" s="25"/>
      <c r="G48" s="25"/>
      <c r="H48" s="25"/>
      <c r="I48" s="25"/>
      <c r="J48" s="25"/>
      <c r="K48" s="25"/>
      <c r="L48" s="25"/>
      <c r="M48" s="25"/>
      <c r="N48" s="25"/>
      <c r="O48" s="25"/>
      <c r="P48" s="25"/>
      <c r="Q48" s="25"/>
      <c r="R48" s="47"/>
      <c r="S48" s="47"/>
      <c r="T48" s="47"/>
      <c r="U48" s="47"/>
      <c r="V48" s="47"/>
      <c r="W48" s="47"/>
      <c r="X48" s="47"/>
      <c r="Y48" s="47"/>
      <c r="Z48" s="47"/>
      <c r="AA48" s="47"/>
      <c r="AB48" s="47"/>
      <c r="AC48" s="47"/>
      <c r="AD48" s="47"/>
    </row>
    <row r="49" spans="2:43" s="11" customFormat="1" x14ac:dyDescent="0.25">
      <c r="B49" s="8" t="s">
        <v>46</v>
      </c>
      <c r="C49" s="172">
        <f>C33+C47</f>
        <v>81651140543</v>
      </c>
      <c r="D49" s="172">
        <f>D33+D47</f>
        <v>87494695324.51001</v>
      </c>
      <c r="E49" s="143">
        <f t="shared" ref="E49:Q49" si="21">E33+E47</f>
        <v>2275035698.7300005</v>
      </c>
      <c r="F49" s="143">
        <f t="shared" si="21"/>
        <v>2867370977.3299999</v>
      </c>
      <c r="G49" s="143">
        <f t="shared" si="21"/>
        <v>3526413229.2599998</v>
      </c>
      <c r="H49" s="143">
        <f t="shared" si="21"/>
        <v>3179128000.3800006</v>
      </c>
      <c r="I49" s="143">
        <f t="shared" si="21"/>
        <v>3237282467.21</v>
      </c>
      <c r="J49" s="143">
        <f t="shared" si="21"/>
        <v>3394461485.920001</v>
      </c>
      <c r="K49" s="143">
        <f t="shared" si="21"/>
        <v>2960825545.1600003</v>
      </c>
      <c r="L49" s="143">
        <f t="shared" si="21"/>
        <v>3554808202.1300011</v>
      </c>
      <c r="M49" s="143">
        <f t="shared" si="21"/>
        <v>3738275608.5700002</v>
      </c>
      <c r="N49" s="143">
        <f t="shared" si="21"/>
        <v>3844996436.71</v>
      </c>
      <c r="O49" s="143">
        <f t="shared" si="21"/>
        <v>3972395294.6699996</v>
      </c>
      <c r="P49" s="143">
        <f t="shared" si="21"/>
        <v>8069083388.8599949</v>
      </c>
      <c r="Q49" s="143">
        <f t="shared" si="21"/>
        <v>44620076334.929993</v>
      </c>
      <c r="R49" s="46">
        <f t="shared" ref="R49:AQ49" si="22">R33+R47</f>
        <v>0</v>
      </c>
      <c r="S49" s="46">
        <f t="shared" si="22"/>
        <v>0</v>
      </c>
      <c r="T49" s="171">
        <f t="shared" si="22"/>
        <v>140057445.46000001</v>
      </c>
      <c r="U49" s="46">
        <f t="shared" si="22"/>
        <v>0</v>
      </c>
      <c r="V49" s="171">
        <f t="shared" si="22"/>
        <v>9839000</v>
      </c>
      <c r="W49" s="171">
        <f t="shared" si="22"/>
        <v>84418308</v>
      </c>
      <c r="X49" s="46">
        <f t="shared" si="22"/>
        <v>0</v>
      </c>
      <c r="Y49" s="171">
        <f t="shared" si="22"/>
        <v>15685246</v>
      </c>
      <c r="Z49" s="171">
        <f t="shared" si="22"/>
        <v>478304130.43000001</v>
      </c>
      <c r="AA49" s="171">
        <f t="shared" si="22"/>
        <v>7789229</v>
      </c>
      <c r="AB49" s="171">
        <f t="shared" si="22"/>
        <v>124268093.33999999</v>
      </c>
      <c r="AC49" s="171">
        <f t="shared" si="22"/>
        <v>96373968.549999997</v>
      </c>
      <c r="AD49" s="171">
        <f t="shared" si="22"/>
        <v>956735420.78000009</v>
      </c>
      <c r="AE49" s="170">
        <f t="shared" si="22"/>
        <v>2275035698.7300005</v>
      </c>
      <c r="AF49" s="170">
        <f t="shared" si="22"/>
        <v>2867370977.3299999</v>
      </c>
      <c r="AG49" s="170">
        <f t="shared" si="22"/>
        <v>3666470674.7199998</v>
      </c>
      <c r="AH49" s="170">
        <f t="shared" si="22"/>
        <v>3179128000.3800006</v>
      </c>
      <c r="AI49" s="170">
        <f t="shared" si="22"/>
        <v>3247121467.21</v>
      </c>
      <c r="AJ49" s="170">
        <f t="shared" si="22"/>
        <v>3478879793.920001</v>
      </c>
      <c r="AK49" s="170">
        <f t="shared" si="22"/>
        <v>2960825545.1600003</v>
      </c>
      <c r="AL49" s="170">
        <f t="shared" si="22"/>
        <v>3570493448.1300011</v>
      </c>
      <c r="AM49" s="170">
        <f t="shared" si="22"/>
        <v>4216579739</v>
      </c>
      <c r="AN49" s="170">
        <f t="shared" si="22"/>
        <v>3852785665.71</v>
      </c>
      <c r="AO49" s="170">
        <f t="shared" si="22"/>
        <v>4096663388.0099998</v>
      </c>
      <c r="AP49" s="170">
        <f t="shared" si="22"/>
        <v>8165457357.4099951</v>
      </c>
      <c r="AQ49" s="170">
        <f t="shared" si="22"/>
        <v>45576811755.709991</v>
      </c>
    </row>
    <row r="50" spans="2:43" x14ac:dyDescent="0.25">
      <c r="B50" s="13" t="s">
        <v>73</v>
      </c>
      <c r="C50" s="13"/>
      <c r="D50" s="13"/>
      <c r="E50" s="20"/>
      <c r="F50" s="20"/>
      <c r="G50" s="20"/>
      <c r="H50" s="20"/>
      <c r="I50" s="20"/>
      <c r="J50" s="20"/>
      <c r="K50" s="20"/>
      <c r="L50" s="20"/>
      <c r="M50" s="20"/>
      <c r="N50" s="20"/>
      <c r="O50" s="20"/>
      <c r="P50" s="20"/>
      <c r="Q50" s="19"/>
    </row>
    <row r="51" spans="2:43" x14ac:dyDescent="0.25">
      <c r="B51" s="15" t="s">
        <v>60</v>
      </c>
      <c r="C51" s="15"/>
      <c r="D51" s="44"/>
      <c r="E51" s="20"/>
      <c r="F51" s="20"/>
      <c r="G51" s="20"/>
      <c r="H51" s="20"/>
      <c r="I51" s="20"/>
      <c r="J51" s="20"/>
      <c r="K51" s="20"/>
      <c r="L51" s="20"/>
      <c r="M51" s="20"/>
      <c r="N51" s="20"/>
      <c r="O51" s="20"/>
      <c r="P51" s="20"/>
      <c r="Q51" s="19"/>
    </row>
    <row r="52" spans="2:43" x14ac:dyDescent="0.25">
      <c r="B52" s="190" t="s">
        <v>74</v>
      </c>
      <c r="C52" s="190"/>
      <c r="D52" s="190"/>
      <c r="E52" s="190"/>
      <c r="F52" s="21"/>
      <c r="G52" s="21"/>
      <c r="H52" s="21"/>
      <c r="I52" s="22"/>
      <c r="J52" s="21"/>
      <c r="K52" s="20"/>
      <c r="L52" s="20"/>
      <c r="M52" s="20"/>
      <c r="N52" s="20"/>
      <c r="O52" s="20"/>
      <c r="P52" s="20"/>
      <c r="Q52" s="19"/>
    </row>
    <row r="53" spans="2:43" ht="14.25" customHeight="1" x14ac:dyDescent="0.25">
      <c r="B53" s="190" t="s">
        <v>75</v>
      </c>
      <c r="C53" s="190"/>
      <c r="D53" s="190"/>
      <c r="E53" s="190"/>
      <c r="F53" s="190"/>
      <c r="G53" s="190"/>
      <c r="H53" s="190"/>
      <c r="I53" s="190"/>
      <c r="J53" s="190"/>
      <c r="K53" s="18"/>
      <c r="L53" s="18"/>
      <c r="M53" s="18"/>
      <c r="N53" s="18"/>
      <c r="O53" s="18"/>
      <c r="P53" s="18"/>
      <c r="Q53" s="18"/>
    </row>
    <row r="54" spans="2:43" ht="15" customHeight="1" x14ac:dyDescent="0.25">
      <c r="B54" s="191" t="s">
        <v>76</v>
      </c>
      <c r="C54" s="191"/>
      <c r="D54" s="191"/>
      <c r="E54" s="191"/>
      <c r="F54" s="191"/>
      <c r="G54" s="191"/>
      <c r="H54" s="191"/>
      <c r="I54" s="191"/>
    </row>
    <row r="57" spans="2:43" x14ac:dyDescent="0.25">
      <c r="C57" s="17"/>
      <c r="D57" s="17"/>
    </row>
    <row r="59" spans="2:43" x14ac:dyDescent="0.25">
      <c r="G59" s="7"/>
    </row>
    <row r="62" spans="2:43" x14ac:dyDescent="0.25">
      <c r="B62" s="6"/>
    </row>
  </sheetData>
  <mergeCells count="13">
    <mergeCell ref="B54:I54"/>
    <mergeCell ref="B53:J53"/>
    <mergeCell ref="B8:B9"/>
    <mergeCell ref="C8:C9"/>
    <mergeCell ref="E8:Q8"/>
    <mergeCell ref="B52:E52"/>
    <mergeCell ref="AE8:AQ8"/>
    <mergeCell ref="D8:D9"/>
    <mergeCell ref="B2:AQ2"/>
    <mergeCell ref="B3:AQ3"/>
    <mergeCell ref="B4:AQ4"/>
    <mergeCell ref="B5:AQ5"/>
    <mergeCell ref="R8:AD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R59"/>
  <sheetViews>
    <sheetView showGridLines="0" topLeftCell="C1" zoomScale="80" zoomScaleNormal="80" workbookViewId="0">
      <selection activeCell="E49" sqref="E49:Q49"/>
    </sheetView>
  </sheetViews>
  <sheetFormatPr baseColWidth="10" defaultColWidth="11.42578125" defaultRowHeight="15" x14ac:dyDescent="0.25"/>
  <cols>
    <col min="1" max="1" width="4.85546875" customWidth="1"/>
    <col min="2" max="2" width="143.85546875" bestFit="1" customWidth="1"/>
    <col min="3" max="3" width="17.140625" customWidth="1"/>
    <col min="4" max="4" width="18.140625" customWidth="1"/>
    <col min="5" max="5" width="15.42578125" style="17" bestFit="1"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7.85546875" style="17" bestFit="1" customWidth="1"/>
    <col min="17" max="17" width="16.42578125" style="17" customWidth="1"/>
    <col min="18" max="18" width="13.85546875" bestFit="1"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77</v>
      </c>
      <c r="C7" s="3"/>
      <c r="D7" s="3"/>
      <c r="E7" s="38"/>
      <c r="F7" s="38"/>
      <c r="G7" s="38"/>
      <c r="H7" s="38"/>
      <c r="I7" s="75"/>
      <c r="J7" s="38"/>
      <c r="K7" s="38"/>
      <c r="L7" s="38"/>
      <c r="M7" s="38"/>
      <c r="N7" s="38"/>
      <c r="O7" s="38"/>
      <c r="P7" s="38"/>
      <c r="Q7" s="37" t="s">
        <v>5</v>
      </c>
    </row>
    <row r="8" spans="2:17" x14ac:dyDescent="0.25">
      <c r="B8" s="195" t="s">
        <v>6</v>
      </c>
      <c r="C8" s="196" t="s">
        <v>7</v>
      </c>
      <c r="D8" s="196" t="s">
        <v>8</v>
      </c>
      <c r="E8" s="197" t="s">
        <v>9</v>
      </c>
      <c r="F8" s="197"/>
      <c r="G8" s="197"/>
      <c r="H8" s="197"/>
      <c r="I8" s="197"/>
      <c r="J8" s="197"/>
      <c r="K8" s="197"/>
      <c r="L8" s="197"/>
      <c r="M8" s="197"/>
      <c r="N8" s="197"/>
      <c r="O8" s="197"/>
      <c r="P8" s="197"/>
      <c r="Q8" s="197"/>
    </row>
    <row r="9" spans="2:17" ht="18.75" customHeight="1" x14ac:dyDescent="0.25">
      <c r="B9" s="195"/>
      <c r="C9" s="196"/>
      <c r="D9" s="196"/>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73">
        <v>65721272144</v>
      </c>
      <c r="D10" s="173">
        <v>64570280355.659988</v>
      </c>
      <c r="E10" s="139">
        <v>2700885939.8200006</v>
      </c>
      <c r="F10" s="139">
        <v>2874143910.3000002</v>
      </c>
      <c r="G10" s="139">
        <v>3282871959.4399981</v>
      </c>
      <c r="H10" s="139">
        <v>3306992608.5499997</v>
      </c>
      <c r="I10" s="139">
        <v>3752454923.9599996</v>
      </c>
      <c r="J10" s="139">
        <v>3785224244.8300004</v>
      </c>
      <c r="K10" s="139">
        <v>3641757586.8499994</v>
      </c>
      <c r="L10" s="139">
        <v>3537165387.0300002</v>
      </c>
      <c r="M10" s="139">
        <v>3396037970.0599995</v>
      </c>
      <c r="N10" s="139">
        <v>3837883871.7900009</v>
      </c>
      <c r="O10" s="139">
        <v>4458665890.8699999</v>
      </c>
      <c r="P10" s="139">
        <v>7088409783.2199993</v>
      </c>
      <c r="Q10" s="139">
        <f>SUM(E10:P10)</f>
        <v>45662494076.720001</v>
      </c>
    </row>
    <row r="11" spans="2:17" x14ac:dyDescent="0.25">
      <c r="B11" s="41" t="s">
        <v>24</v>
      </c>
      <c r="C11" s="174">
        <v>65721272144</v>
      </c>
      <c r="D11" s="174">
        <v>64570280355.659988</v>
      </c>
      <c r="E11" s="145">
        <v>2700885939.8200006</v>
      </c>
      <c r="F11" s="145">
        <v>2874143910.3000002</v>
      </c>
      <c r="G11" s="145">
        <v>3282871959.4399981</v>
      </c>
      <c r="H11" s="145">
        <v>3306992608.5499997</v>
      </c>
      <c r="I11" s="145">
        <v>3752454923.9599996</v>
      </c>
      <c r="J11" s="145">
        <v>3785224244.8300004</v>
      </c>
      <c r="K11" s="145">
        <v>3641757586.8499994</v>
      </c>
      <c r="L11" s="145">
        <v>3537165387.0300002</v>
      </c>
      <c r="M11" s="145">
        <v>3396037970.0599995</v>
      </c>
      <c r="N11" s="145">
        <v>3837883871.7900009</v>
      </c>
      <c r="O11" s="145">
        <v>4458665890.8699999</v>
      </c>
      <c r="P11" s="145">
        <v>7088409783.2199993</v>
      </c>
      <c r="Q11" s="145">
        <f t="shared" ref="Q11:Q33" si="0">SUM(E11:P11)</f>
        <v>45662494076.720001</v>
      </c>
    </row>
    <row r="12" spans="2:17" x14ac:dyDescent="0.25">
      <c r="B12" s="4" t="s">
        <v>25</v>
      </c>
      <c r="C12" s="138">
        <v>1115610923</v>
      </c>
      <c r="D12" s="138">
        <v>1588632854.4000001</v>
      </c>
      <c r="E12" s="146">
        <v>16723168.9</v>
      </c>
      <c r="F12" s="146">
        <v>25773866.479999997</v>
      </c>
      <c r="G12" s="146">
        <v>21195127.41</v>
      </c>
      <c r="H12" s="146">
        <v>23172173.060000002</v>
      </c>
      <c r="I12" s="146">
        <v>19167570.82</v>
      </c>
      <c r="J12" s="146">
        <v>22784054.460000001</v>
      </c>
      <c r="K12" s="146">
        <v>20297942.52</v>
      </c>
      <c r="L12" s="146">
        <v>24552311.82</v>
      </c>
      <c r="M12" s="146">
        <v>22034881.889999997</v>
      </c>
      <c r="N12" s="146">
        <v>24526485.169999998</v>
      </c>
      <c r="O12" s="146">
        <v>36493643.540000007</v>
      </c>
      <c r="P12" s="146">
        <v>32129697.759999998</v>
      </c>
      <c r="Q12" s="147">
        <f t="shared" si="0"/>
        <v>288850923.82999998</v>
      </c>
    </row>
    <row r="13" spans="2:17" x14ac:dyDescent="0.25">
      <c r="B13" s="41" t="s">
        <v>26</v>
      </c>
      <c r="C13" s="174">
        <v>282782427</v>
      </c>
      <c r="D13" s="174">
        <v>287152321</v>
      </c>
      <c r="E13" s="152">
        <v>16723168.9</v>
      </c>
      <c r="F13" s="152">
        <v>24620770.239999995</v>
      </c>
      <c r="G13" s="152">
        <v>19113549.539999999</v>
      </c>
      <c r="H13" s="152">
        <v>22220897.060000006</v>
      </c>
      <c r="I13" s="152">
        <v>19134690.820000004</v>
      </c>
      <c r="J13" s="152">
        <v>20451256.900000002</v>
      </c>
      <c r="K13" s="152">
        <v>20260142.520000003</v>
      </c>
      <c r="L13" s="152">
        <v>21653308.509999998</v>
      </c>
      <c r="M13" s="152">
        <v>21075596.900000002</v>
      </c>
      <c r="N13" s="152">
        <v>23683352.789999999</v>
      </c>
      <c r="O13" s="152">
        <v>34097964.940000005</v>
      </c>
      <c r="P13" s="152">
        <v>27511249.650000006</v>
      </c>
      <c r="Q13" s="152">
        <f>(SUM(E13:P13))</f>
        <v>270545948.76999998</v>
      </c>
    </row>
    <row r="14" spans="2:17" x14ac:dyDescent="0.25">
      <c r="B14" s="41" t="s">
        <v>27</v>
      </c>
      <c r="C14" s="174">
        <v>17925058</v>
      </c>
      <c r="D14" s="174">
        <v>24172225.07</v>
      </c>
      <c r="E14" s="151">
        <v>0</v>
      </c>
      <c r="F14" s="152">
        <v>1153096.24</v>
      </c>
      <c r="G14" s="152">
        <v>2081577.8699999999</v>
      </c>
      <c r="H14" s="152">
        <v>951276</v>
      </c>
      <c r="I14" s="152">
        <v>32880</v>
      </c>
      <c r="J14" s="152">
        <v>2332797.56</v>
      </c>
      <c r="K14" s="152">
        <v>37800</v>
      </c>
      <c r="L14" s="152">
        <v>994397.83000000007</v>
      </c>
      <c r="M14" s="152">
        <v>912284.99</v>
      </c>
      <c r="N14" s="152">
        <v>86469.97</v>
      </c>
      <c r="O14" s="152">
        <v>2395678.5999999996</v>
      </c>
      <c r="P14" s="152">
        <v>4519155.1100000003</v>
      </c>
      <c r="Q14" s="152">
        <f t="shared" ref="Q14:Q17" si="1">(SUM(E14:P14))</f>
        <v>15497414.170000002</v>
      </c>
    </row>
    <row r="15" spans="2:17" x14ac:dyDescent="0.25">
      <c r="B15" s="41" t="s">
        <v>56</v>
      </c>
      <c r="C15" s="174">
        <v>814903438</v>
      </c>
      <c r="D15" s="174">
        <v>814903438</v>
      </c>
      <c r="E15" s="151">
        <v>0</v>
      </c>
      <c r="F15" s="151">
        <v>0</v>
      </c>
      <c r="G15" s="151">
        <v>0</v>
      </c>
      <c r="H15" s="151">
        <v>0</v>
      </c>
      <c r="I15" s="151">
        <v>0</v>
      </c>
      <c r="J15" s="151">
        <v>0</v>
      </c>
      <c r="K15" s="151">
        <v>0</v>
      </c>
      <c r="L15" s="151">
        <v>0</v>
      </c>
      <c r="M15" s="151">
        <v>0</v>
      </c>
      <c r="N15" s="151">
        <v>0</v>
      </c>
      <c r="O15" s="151">
        <v>0</v>
      </c>
      <c r="P15" s="151">
        <v>0</v>
      </c>
      <c r="Q15" s="151">
        <f t="shared" si="1"/>
        <v>0</v>
      </c>
    </row>
    <row r="16" spans="2:17" x14ac:dyDescent="0.25">
      <c r="B16" s="41" t="s">
        <v>57</v>
      </c>
      <c r="C16" s="175">
        <v>0</v>
      </c>
      <c r="D16" s="174">
        <v>6622285.5</v>
      </c>
      <c r="E16" s="151">
        <v>0</v>
      </c>
      <c r="F16" s="151">
        <v>0</v>
      </c>
      <c r="G16" s="151">
        <v>0</v>
      </c>
      <c r="H16" s="151">
        <v>0</v>
      </c>
      <c r="I16" s="151">
        <v>0</v>
      </c>
      <c r="J16" s="151">
        <v>0</v>
      </c>
      <c r="K16" s="151">
        <v>0</v>
      </c>
      <c r="L16" s="152">
        <v>1904605.48</v>
      </c>
      <c r="M16" s="152">
        <v>47000</v>
      </c>
      <c r="N16" s="152">
        <v>756662.41</v>
      </c>
      <c r="O16" s="151">
        <v>0</v>
      </c>
      <c r="P16" s="152">
        <v>99293</v>
      </c>
      <c r="Q16" s="152">
        <f t="shared" si="1"/>
        <v>2807560.89</v>
      </c>
    </row>
    <row r="17" spans="1:17" x14ac:dyDescent="0.25">
      <c r="B17" s="41" t="s">
        <v>66</v>
      </c>
      <c r="C17" s="175">
        <v>0</v>
      </c>
      <c r="D17" s="174">
        <v>455782584.82999998</v>
      </c>
      <c r="E17" s="151">
        <v>0</v>
      </c>
      <c r="F17" s="151">
        <v>0</v>
      </c>
      <c r="G17" s="151">
        <v>0</v>
      </c>
      <c r="H17" s="151">
        <v>0</v>
      </c>
      <c r="I17" s="151">
        <v>0</v>
      </c>
      <c r="J17" s="151">
        <v>0</v>
      </c>
      <c r="K17" s="151">
        <v>0</v>
      </c>
      <c r="L17" s="151">
        <v>0</v>
      </c>
      <c r="M17" s="151">
        <v>0</v>
      </c>
      <c r="N17" s="151">
        <v>0</v>
      </c>
      <c r="O17" s="151">
        <v>0</v>
      </c>
      <c r="P17" s="151">
        <v>0</v>
      </c>
      <c r="Q17" s="151">
        <f t="shared" si="1"/>
        <v>0</v>
      </c>
    </row>
    <row r="18" spans="1:17" x14ac:dyDescent="0.25">
      <c r="B18" s="4" t="s">
        <v>28</v>
      </c>
      <c r="C18" s="138">
        <v>23557902602</v>
      </c>
      <c r="D18" s="138">
        <v>24004941766.990005</v>
      </c>
      <c r="E18" s="147">
        <v>65987057.640000008</v>
      </c>
      <c r="F18" s="147">
        <v>117641011.78</v>
      </c>
      <c r="G18" s="147">
        <v>582249901.16999996</v>
      </c>
      <c r="H18" s="147">
        <v>417178830.76000005</v>
      </c>
      <c r="I18" s="147">
        <v>433852477.40999997</v>
      </c>
      <c r="J18" s="147">
        <v>394749472.11000001</v>
      </c>
      <c r="K18" s="147">
        <v>692973827.39999998</v>
      </c>
      <c r="L18" s="147">
        <v>803430325.33999991</v>
      </c>
      <c r="M18" s="147">
        <v>690250983.77999973</v>
      </c>
      <c r="N18" s="147">
        <v>643070089.53000009</v>
      </c>
      <c r="O18" s="147">
        <v>785178249.07000017</v>
      </c>
      <c r="P18" s="147">
        <v>1570544801.55</v>
      </c>
      <c r="Q18" s="147">
        <f t="shared" si="0"/>
        <v>7197107027.54</v>
      </c>
    </row>
    <row r="19" spans="1:17" x14ac:dyDescent="0.25">
      <c r="B19" s="41" t="s">
        <v>29</v>
      </c>
      <c r="C19" s="174">
        <v>19475826719</v>
      </c>
      <c r="D19" s="174">
        <v>19914665726.990005</v>
      </c>
      <c r="E19" s="149">
        <v>63665973.430000007</v>
      </c>
      <c r="F19" s="149">
        <v>112978494.23999999</v>
      </c>
      <c r="G19" s="149">
        <v>575681902.95999992</v>
      </c>
      <c r="H19" s="149">
        <v>412263747.90000004</v>
      </c>
      <c r="I19" s="149">
        <v>426525204.13999999</v>
      </c>
      <c r="J19" s="149">
        <v>383895776.61000001</v>
      </c>
      <c r="K19" s="149">
        <v>684673108.76999998</v>
      </c>
      <c r="L19" s="149">
        <v>796827628.66999996</v>
      </c>
      <c r="M19" s="149">
        <v>682427376.9399997</v>
      </c>
      <c r="N19" s="149">
        <v>628991143.66000009</v>
      </c>
      <c r="O19" s="149">
        <v>770431083.85000014</v>
      </c>
      <c r="P19" s="149">
        <v>1558913179.1499999</v>
      </c>
      <c r="Q19" s="149">
        <f t="shared" si="0"/>
        <v>7097274620.3199997</v>
      </c>
    </row>
    <row r="20" spans="1:17" x14ac:dyDescent="0.25">
      <c r="B20" s="41" t="s">
        <v>30</v>
      </c>
      <c r="C20" s="174">
        <v>4040230405</v>
      </c>
      <c r="D20" s="174">
        <v>4048430562</v>
      </c>
      <c r="E20" s="149">
        <v>2321084.21</v>
      </c>
      <c r="F20" s="149">
        <v>4662517.54</v>
      </c>
      <c r="G20" s="149">
        <v>6567998.2100000009</v>
      </c>
      <c r="H20" s="149">
        <v>4915082.8599999994</v>
      </c>
      <c r="I20" s="149">
        <v>7327273.2699999996</v>
      </c>
      <c r="J20" s="149">
        <v>10853695.5</v>
      </c>
      <c r="K20" s="149">
        <v>8300718.6300000008</v>
      </c>
      <c r="L20" s="149">
        <v>6602696.6699999999</v>
      </c>
      <c r="M20" s="149">
        <v>7823606.8399999999</v>
      </c>
      <c r="N20" s="149">
        <v>14078945.870000001</v>
      </c>
      <c r="O20" s="149">
        <v>14747165.219999999</v>
      </c>
      <c r="P20" s="149">
        <v>11631622.399999999</v>
      </c>
      <c r="Q20" s="149">
        <f t="shared" si="0"/>
        <v>99832407.219999999</v>
      </c>
    </row>
    <row r="21" spans="1:17" x14ac:dyDescent="0.25">
      <c r="B21" s="41" t="s">
        <v>31</v>
      </c>
      <c r="C21" s="174">
        <v>41845478</v>
      </c>
      <c r="D21" s="174">
        <v>41845478</v>
      </c>
      <c r="E21" s="176">
        <v>0</v>
      </c>
      <c r="F21" s="176">
        <v>0</v>
      </c>
      <c r="G21" s="176">
        <v>0</v>
      </c>
      <c r="H21" s="176">
        <v>0</v>
      </c>
      <c r="I21" s="176">
        <v>0</v>
      </c>
      <c r="J21" s="176">
        <v>0</v>
      </c>
      <c r="K21" s="176">
        <v>0</v>
      </c>
      <c r="L21" s="176">
        <v>0</v>
      </c>
      <c r="M21" s="176">
        <v>0</v>
      </c>
      <c r="N21" s="176">
        <v>0</v>
      </c>
      <c r="O21" s="176">
        <v>0</v>
      </c>
      <c r="P21" s="176">
        <v>0</v>
      </c>
      <c r="Q21" s="176">
        <f t="shared" si="0"/>
        <v>0</v>
      </c>
    </row>
    <row r="22" spans="1:17" x14ac:dyDescent="0.25">
      <c r="B22" s="4" t="s">
        <v>67</v>
      </c>
      <c r="C22" s="5">
        <v>0</v>
      </c>
      <c r="D22" s="138">
        <v>143000000</v>
      </c>
      <c r="E22" s="150">
        <v>0</v>
      </c>
      <c r="F22" s="150">
        <v>0</v>
      </c>
      <c r="G22" s="147">
        <v>28360258.449999999</v>
      </c>
      <c r="H22" s="150">
        <v>0</v>
      </c>
      <c r="I22" s="150">
        <v>0</v>
      </c>
      <c r="J22" s="150">
        <v>0</v>
      </c>
      <c r="K22" s="150">
        <v>0</v>
      </c>
      <c r="L22" s="147">
        <v>79363022.650000006</v>
      </c>
      <c r="M22" s="147">
        <v>2167581.5</v>
      </c>
      <c r="N22" s="147">
        <v>6568900.0700000003</v>
      </c>
      <c r="O22" s="147">
        <v>4427765.07</v>
      </c>
      <c r="P22" s="147">
        <v>3702554.99</v>
      </c>
      <c r="Q22" s="147">
        <f t="shared" si="0"/>
        <v>124590082.73</v>
      </c>
    </row>
    <row r="23" spans="1:17" x14ac:dyDescent="0.25">
      <c r="B23" s="41" t="s">
        <v>69</v>
      </c>
      <c r="C23" s="175">
        <v>0</v>
      </c>
      <c r="D23" s="174">
        <v>143000000</v>
      </c>
      <c r="E23" s="176">
        <v>0</v>
      </c>
      <c r="F23" s="176">
        <v>0</v>
      </c>
      <c r="G23" s="149">
        <v>28360258.449999999</v>
      </c>
      <c r="H23" s="176">
        <v>0</v>
      </c>
      <c r="I23" s="176">
        <v>0</v>
      </c>
      <c r="J23" s="176">
        <v>0</v>
      </c>
      <c r="K23" s="176">
        <v>0</v>
      </c>
      <c r="L23" s="149">
        <v>79363022.650000006</v>
      </c>
      <c r="M23" s="149">
        <v>2167581.5</v>
      </c>
      <c r="N23" s="149">
        <v>6568900.0700000003</v>
      </c>
      <c r="O23" s="149">
        <v>4427765.07</v>
      </c>
      <c r="P23" s="149">
        <v>3702554.99</v>
      </c>
      <c r="Q23" s="149">
        <f t="shared" si="0"/>
        <v>124590082.73</v>
      </c>
    </row>
    <row r="24" spans="1:17" x14ac:dyDescent="0.25">
      <c r="B24" s="4" t="s">
        <v>34</v>
      </c>
      <c r="C24" s="138">
        <v>4252050000</v>
      </c>
      <c r="D24" s="138">
        <v>4252050000</v>
      </c>
      <c r="E24" s="150">
        <v>0</v>
      </c>
      <c r="F24" s="150">
        <v>0</v>
      </c>
      <c r="G24" s="150">
        <v>0</v>
      </c>
      <c r="H24" s="150">
        <v>0</v>
      </c>
      <c r="I24" s="150">
        <v>0</v>
      </c>
      <c r="J24" s="150">
        <v>0</v>
      </c>
      <c r="K24" s="150">
        <v>0</v>
      </c>
      <c r="L24" s="150">
        <v>0</v>
      </c>
      <c r="M24" s="150">
        <v>0</v>
      </c>
      <c r="N24" s="150">
        <v>0</v>
      </c>
      <c r="O24" s="150">
        <v>0</v>
      </c>
      <c r="P24" s="147">
        <v>1297949142.9299998</v>
      </c>
      <c r="Q24" s="147">
        <f t="shared" si="0"/>
        <v>1297949142.9299998</v>
      </c>
    </row>
    <row r="25" spans="1:17" x14ac:dyDescent="0.25">
      <c r="B25" s="41" t="s">
        <v>51</v>
      </c>
      <c r="C25" s="174">
        <v>990000000</v>
      </c>
      <c r="D25" s="174">
        <v>990000000</v>
      </c>
      <c r="E25" s="150">
        <v>0</v>
      </c>
      <c r="F25" s="150">
        <v>0</v>
      </c>
      <c r="G25" s="150">
        <v>0</v>
      </c>
      <c r="H25" s="150">
        <v>0</v>
      </c>
      <c r="I25" s="150">
        <v>0</v>
      </c>
      <c r="J25" s="150">
        <v>0</v>
      </c>
      <c r="K25" s="150">
        <v>0</v>
      </c>
      <c r="L25" s="150">
        <v>0</v>
      </c>
      <c r="M25" s="150">
        <v>0</v>
      </c>
      <c r="N25" s="150">
        <v>0</v>
      </c>
      <c r="O25" s="150">
        <v>0</v>
      </c>
      <c r="P25" s="150">
        <v>0</v>
      </c>
      <c r="Q25" s="150">
        <f t="shared" si="0"/>
        <v>0</v>
      </c>
    </row>
    <row r="26" spans="1:17" x14ac:dyDescent="0.25">
      <c r="B26" s="41" t="s">
        <v>37</v>
      </c>
      <c r="C26" s="174">
        <v>3217500000</v>
      </c>
      <c r="D26" s="174">
        <v>742500000</v>
      </c>
      <c r="E26" s="176">
        <v>0</v>
      </c>
      <c r="F26" s="176">
        <v>0</v>
      </c>
      <c r="G26" s="176">
        <v>0</v>
      </c>
      <c r="H26" s="176">
        <v>0</v>
      </c>
      <c r="I26" s="176">
        <v>0</v>
      </c>
      <c r="J26" s="176">
        <v>0</v>
      </c>
      <c r="K26" s="176">
        <v>0</v>
      </c>
      <c r="L26" s="176">
        <v>0</v>
      </c>
      <c r="M26" s="176">
        <v>0</v>
      </c>
      <c r="N26" s="176">
        <v>0</v>
      </c>
      <c r="O26" s="176">
        <v>0</v>
      </c>
      <c r="P26" s="176">
        <v>0</v>
      </c>
      <c r="Q26" s="176">
        <f t="shared" si="0"/>
        <v>0</v>
      </c>
    </row>
    <row r="27" spans="1:17" x14ac:dyDescent="0.25">
      <c r="B27" s="41" t="s">
        <v>70</v>
      </c>
      <c r="C27" s="174">
        <v>44550000</v>
      </c>
      <c r="D27" s="174">
        <v>44550000</v>
      </c>
      <c r="E27" s="176">
        <v>0</v>
      </c>
      <c r="F27" s="176">
        <v>0</v>
      </c>
      <c r="G27" s="176">
        <v>0</v>
      </c>
      <c r="H27" s="176">
        <v>0</v>
      </c>
      <c r="I27" s="176">
        <v>0</v>
      </c>
      <c r="J27" s="176">
        <v>0</v>
      </c>
      <c r="K27" s="176">
        <v>0</v>
      </c>
      <c r="L27" s="176">
        <v>0</v>
      </c>
      <c r="M27" s="176">
        <v>0</v>
      </c>
      <c r="N27" s="176">
        <v>0</v>
      </c>
      <c r="O27" s="176">
        <v>0</v>
      </c>
      <c r="P27" s="176">
        <v>0</v>
      </c>
      <c r="Q27" s="176">
        <f t="shared" si="0"/>
        <v>0</v>
      </c>
    </row>
    <row r="28" spans="1:17" x14ac:dyDescent="0.25">
      <c r="B28" s="41" t="s">
        <v>78</v>
      </c>
      <c r="C28" s="175">
        <v>0</v>
      </c>
      <c r="D28" s="174">
        <v>2475000000</v>
      </c>
      <c r="E28" s="176">
        <v>0</v>
      </c>
      <c r="F28" s="176">
        <v>0</v>
      </c>
      <c r="G28" s="176">
        <v>0</v>
      </c>
      <c r="H28" s="176">
        <v>0</v>
      </c>
      <c r="I28" s="176">
        <v>0</v>
      </c>
      <c r="J28" s="176">
        <v>0</v>
      </c>
      <c r="K28" s="176">
        <v>0</v>
      </c>
      <c r="L28" s="176">
        <v>0</v>
      </c>
      <c r="M28" s="176">
        <v>0</v>
      </c>
      <c r="N28" s="176">
        <v>0</v>
      </c>
      <c r="O28" s="176">
        <v>0</v>
      </c>
      <c r="P28" s="149">
        <v>1297949142.9299998</v>
      </c>
      <c r="Q28" s="149">
        <f t="shared" si="0"/>
        <v>1297949142.9299998</v>
      </c>
    </row>
    <row r="29" spans="1:17" s="43" customFormat="1" x14ac:dyDescent="0.25">
      <c r="A29"/>
      <c r="B29" s="4" t="s">
        <v>39</v>
      </c>
      <c r="C29" s="138">
        <v>111083335</v>
      </c>
      <c r="D29" s="138">
        <v>111465285</v>
      </c>
      <c r="E29" s="150">
        <v>0</v>
      </c>
      <c r="F29" s="150">
        <v>0</v>
      </c>
      <c r="G29" s="150">
        <v>0</v>
      </c>
      <c r="H29" s="150">
        <v>0</v>
      </c>
      <c r="I29" s="150">
        <v>0</v>
      </c>
      <c r="J29" s="150">
        <v>0</v>
      </c>
      <c r="K29" s="150">
        <v>0</v>
      </c>
      <c r="L29" s="150">
        <v>0</v>
      </c>
      <c r="M29" s="150">
        <v>0</v>
      </c>
      <c r="N29" s="147">
        <v>21930.23</v>
      </c>
      <c r="O29" s="147">
        <v>328587.2</v>
      </c>
      <c r="P29" s="147">
        <v>29500</v>
      </c>
      <c r="Q29" s="147">
        <f t="shared" si="0"/>
        <v>380017.43</v>
      </c>
    </row>
    <row r="30" spans="1:17" x14ac:dyDescent="0.25">
      <c r="B30" s="41" t="s">
        <v>52</v>
      </c>
      <c r="C30" s="174">
        <v>66015871.000000007</v>
      </c>
      <c r="D30" s="174">
        <v>66015871.000000007</v>
      </c>
      <c r="E30" s="176">
        <v>0</v>
      </c>
      <c r="F30" s="176">
        <v>0</v>
      </c>
      <c r="G30" s="176">
        <v>0</v>
      </c>
      <c r="H30" s="176">
        <v>0</v>
      </c>
      <c r="I30" s="176">
        <v>0</v>
      </c>
      <c r="J30" s="176">
        <v>0</v>
      </c>
      <c r="K30" s="176">
        <v>0</v>
      </c>
      <c r="L30" s="176">
        <v>0</v>
      </c>
      <c r="M30" s="176">
        <v>0</v>
      </c>
      <c r="N30" s="176">
        <v>0</v>
      </c>
      <c r="O30" s="176">
        <v>0</v>
      </c>
      <c r="P30" s="176">
        <v>0</v>
      </c>
      <c r="Q30" s="176">
        <f t="shared" si="0"/>
        <v>0</v>
      </c>
    </row>
    <row r="31" spans="1:17" x14ac:dyDescent="0.25">
      <c r="B31" s="41" t="s">
        <v>79</v>
      </c>
      <c r="C31" s="174">
        <v>45067464</v>
      </c>
      <c r="D31" s="174">
        <v>45067464</v>
      </c>
      <c r="E31" s="176">
        <v>0</v>
      </c>
      <c r="F31" s="176">
        <v>0</v>
      </c>
      <c r="G31" s="176">
        <v>0</v>
      </c>
      <c r="H31" s="176">
        <v>0</v>
      </c>
      <c r="I31" s="176">
        <v>0</v>
      </c>
      <c r="J31" s="176">
        <v>0</v>
      </c>
      <c r="K31" s="176">
        <v>0</v>
      </c>
      <c r="L31" s="176">
        <v>0</v>
      </c>
      <c r="M31" s="176">
        <v>0</v>
      </c>
      <c r="N31" s="176">
        <v>0</v>
      </c>
      <c r="O31" s="176">
        <v>0</v>
      </c>
      <c r="P31" s="176">
        <v>0</v>
      </c>
      <c r="Q31" s="176">
        <f t="shared" si="0"/>
        <v>0</v>
      </c>
    </row>
    <row r="32" spans="1:17" x14ac:dyDescent="0.25">
      <c r="B32" s="41" t="s">
        <v>80</v>
      </c>
      <c r="C32" s="175">
        <v>0</v>
      </c>
      <c r="D32" s="174">
        <v>381950</v>
      </c>
      <c r="E32" s="176">
        <v>0</v>
      </c>
      <c r="F32" s="176">
        <v>0</v>
      </c>
      <c r="G32" s="176">
        <v>0</v>
      </c>
      <c r="H32" s="176">
        <v>0</v>
      </c>
      <c r="I32" s="176">
        <v>0</v>
      </c>
      <c r="J32" s="176">
        <v>0</v>
      </c>
      <c r="K32" s="176">
        <v>0</v>
      </c>
      <c r="L32" s="176">
        <v>0</v>
      </c>
      <c r="M32" s="176">
        <v>0</v>
      </c>
      <c r="N32" s="149">
        <v>21930.23</v>
      </c>
      <c r="O32" s="149">
        <v>328587.2</v>
      </c>
      <c r="P32" s="149">
        <v>29500</v>
      </c>
      <c r="Q32" s="149">
        <f t="shared" si="0"/>
        <v>380017.43</v>
      </c>
    </row>
    <row r="33" spans="2:18" x14ac:dyDescent="0.25">
      <c r="B33" s="8" t="s">
        <v>42</v>
      </c>
      <c r="C33" s="125">
        <f>C10+C12+C29+C24+C18+C22</f>
        <v>94757919004</v>
      </c>
      <c r="D33" s="125">
        <v>94670370262.050003</v>
      </c>
      <c r="E33" s="154">
        <f t="shared" ref="E33:P33" si="2">E10+E12+E29+E24+E18+E22</f>
        <v>2783596166.3600006</v>
      </c>
      <c r="F33" s="154">
        <f t="shared" si="2"/>
        <v>3017558788.5600004</v>
      </c>
      <c r="G33" s="154">
        <f t="shared" si="2"/>
        <v>3914677246.4699979</v>
      </c>
      <c r="H33" s="154">
        <f t="shared" si="2"/>
        <v>3747343612.3699999</v>
      </c>
      <c r="I33" s="154">
        <f t="shared" si="2"/>
        <v>4205474972.1899996</v>
      </c>
      <c r="J33" s="154">
        <f t="shared" si="2"/>
        <v>4202757771.4000006</v>
      </c>
      <c r="K33" s="154">
        <f t="shared" si="2"/>
        <v>4355029356.7699995</v>
      </c>
      <c r="L33" s="154">
        <f t="shared" si="2"/>
        <v>4444511046.8400002</v>
      </c>
      <c r="M33" s="154">
        <f t="shared" si="2"/>
        <v>4110491417.2299991</v>
      </c>
      <c r="N33" s="154">
        <f t="shared" si="2"/>
        <v>4512071276.7900009</v>
      </c>
      <c r="O33" s="154">
        <f t="shared" si="2"/>
        <v>5285094135.75</v>
      </c>
      <c r="P33" s="154">
        <f t="shared" si="2"/>
        <v>9992765480.4499989</v>
      </c>
      <c r="Q33" s="154">
        <f t="shared" si="0"/>
        <v>54571371271.179993</v>
      </c>
    </row>
    <row r="34" spans="2:18" x14ac:dyDescent="0.25">
      <c r="B34" s="1"/>
      <c r="C34" s="1"/>
      <c r="D34" s="1"/>
      <c r="E34" s="32"/>
      <c r="F34" s="32"/>
      <c r="G34" s="32"/>
      <c r="H34" s="32"/>
      <c r="I34" s="32"/>
      <c r="J34" s="32"/>
      <c r="K34" s="32"/>
      <c r="L34" s="32"/>
      <c r="M34" s="32"/>
      <c r="N34" s="32"/>
      <c r="O34" s="32"/>
      <c r="P34" s="32"/>
      <c r="Q34" s="31"/>
    </row>
    <row r="35" spans="2:18" x14ac:dyDescent="0.25">
      <c r="B35" s="39"/>
      <c r="C35" s="39"/>
      <c r="D35" s="39"/>
      <c r="E35" s="32"/>
      <c r="F35" s="32"/>
      <c r="G35" s="30"/>
      <c r="H35" s="30"/>
      <c r="I35" s="30"/>
      <c r="J35" s="30"/>
      <c r="K35" s="30"/>
      <c r="L35" s="30"/>
      <c r="M35" s="30"/>
      <c r="N35" s="30"/>
      <c r="O35" s="30"/>
      <c r="P35" s="30"/>
      <c r="Q35" s="19"/>
    </row>
    <row r="36" spans="2:18" ht="30" x14ac:dyDescent="0.25">
      <c r="B36" s="8" t="s">
        <v>43</v>
      </c>
      <c r="C36" s="97" t="s">
        <v>7</v>
      </c>
      <c r="D36" s="97" t="s">
        <v>8</v>
      </c>
      <c r="E36" s="29" t="s">
        <v>10</v>
      </c>
      <c r="F36" s="29" t="s">
        <v>11</v>
      </c>
      <c r="G36" s="29" t="s">
        <v>12</v>
      </c>
      <c r="H36" s="29" t="s">
        <v>13</v>
      </c>
      <c r="I36" s="29" t="s">
        <v>14</v>
      </c>
      <c r="J36" s="29" t="s">
        <v>15</v>
      </c>
      <c r="K36" s="29" t="s">
        <v>16</v>
      </c>
      <c r="L36" s="29" t="s">
        <v>17</v>
      </c>
      <c r="M36" s="29" t="s">
        <v>18</v>
      </c>
      <c r="N36" s="29" t="s">
        <v>19</v>
      </c>
      <c r="O36" s="29" t="s">
        <v>20</v>
      </c>
      <c r="P36" s="29" t="s">
        <v>21</v>
      </c>
      <c r="Q36" s="29" t="s">
        <v>22</v>
      </c>
    </row>
    <row r="37" spans="2:18" x14ac:dyDescent="0.25">
      <c r="B37" s="4" t="s">
        <v>23</v>
      </c>
      <c r="C37" s="142">
        <v>1738310720</v>
      </c>
      <c r="D37" s="142">
        <v>1955542812.6900001</v>
      </c>
      <c r="E37" s="28">
        <v>0</v>
      </c>
      <c r="F37" s="142">
        <v>583566.13</v>
      </c>
      <c r="G37" s="28">
        <v>0</v>
      </c>
      <c r="H37" s="28">
        <v>0</v>
      </c>
      <c r="I37" s="28">
        <v>0</v>
      </c>
      <c r="J37" s="142">
        <v>56989748.500000007</v>
      </c>
      <c r="K37" s="142">
        <v>1212200.6200000001</v>
      </c>
      <c r="L37" s="142">
        <v>22022890.84</v>
      </c>
      <c r="M37" s="142">
        <v>55112721.68</v>
      </c>
      <c r="N37" s="142">
        <v>2256073.5699999998</v>
      </c>
      <c r="O37" s="142">
        <v>9963963.9700000007</v>
      </c>
      <c r="P37" s="142">
        <v>31200223.880000003</v>
      </c>
      <c r="Q37" s="142">
        <f>SUM(E37:P37)</f>
        <v>179341389.19</v>
      </c>
    </row>
    <row r="38" spans="2:18" x14ac:dyDescent="0.25">
      <c r="B38" s="41" t="s">
        <v>24</v>
      </c>
      <c r="C38" s="140">
        <v>1738310720</v>
      </c>
      <c r="D38" s="140">
        <v>1955542812.6900001</v>
      </c>
      <c r="E38" s="25">
        <v>0</v>
      </c>
      <c r="F38" s="141">
        <v>583566.13</v>
      </c>
      <c r="G38" s="25">
        <v>0</v>
      </c>
      <c r="H38" s="25">
        <v>0</v>
      </c>
      <c r="I38" s="25">
        <v>0</v>
      </c>
      <c r="J38" s="141">
        <v>56989748.500000007</v>
      </c>
      <c r="K38" s="141">
        <v>1212200.6200000001</v>
      </c>
      <c r="L38" s="141">
        <v>22022890.84</v>
      </c>
      <c r="M38" s="141">
        <v>55112721.68</v>
      </c>
      <c r="N38" s="141">
        <v>2256073.5699999998</v>
      </c>
      <c r="O38" s="141">
        <v>9963963.9700000007</v>
      </c>
      <c r="P38" s="141">
        <v>31200223.880000003</v>
      </c>
      <c r="Q38" s="141">
        <f t="shared" ref="Q38:Q49" si="3">SUM(E38:P38)</f>
        <v>179341389.19</v>
      </c>
    </row>
    <row r="39" spans="2:18" x14ac:dyDescent="0.25">
      <c r="B39" s="4" t="s">
        <v>25</v>
      </c>
      <c r="C39" s="138">
        <v>1370217540</v>
      </c>
      <c r="D39" s="138">
        <v>1383096646</v>
      </c>
      <c r="E39" s="28">
        <v>0</v>
      </c>
      <c r="F39" s="28">
        <v>0</v>
      </c>
      <c r="G39" s="28">
        <v>0</v>
      </c>
      <c r="H39" s="28">
        <v>0</v>
      </c>
      <c r="I39" s="142">
        <v>1112181</v>
      </c>
      <c r="J39" s="142">
        <v>8361063.7800000003</v>
      </c>
      <c r="K39" s="142">
        <v>370727</v>
      </c>
      <c r="L39" s="142">
        <v>370727</v>
      </c>
      <c r="M39" s="142">
        <v>370727</v>
      </c>
      <c r="N39" s="142">
        <v>370727</v>
      </c>
      <c r="O39" s="142">
        <v>370727</v>
      </c>
      <c r="P39" s="142">
        <v>6344608.1000000006</v>
      </c>
      <c r="Q39" s="142">
        <f t="shared" si="3"/>
        <v>17671487.880000003</v>
      </c>
    </row>
    <row r="40" spans="2:18" x14ac:dyDescent="0.25">
      <c r="B40" s="41" t="s">
        <v>26</v>
      </c>
      <c r="C40" s="165">
        <v>7500000</v>
      </c>
      <c r="D40" s="165">
        <v>13130106</v>
      </c>
      <c r="E40" s="26">
        <v>0</v>
      </c>
      <c r="F40" s="26">
        <v>0</v>
      </c>
      <c r="G40" s="26">
        <v>0</v>
      </c>
      <c r="H40" s="26">
        <v>0</v>
      </c>
      <c r="I40" s="124">
        <v>1112181</v>
      </c>
      <c r="J40" s="124">
        <v>1112181</v>
      </c>
      <c r="K40" s="124">
        <v>370727</v>
      </c>
      <c r="L40" s="124">
        <v>370727</v>
      </c>
      <c r="M40" s="124">
        <v>370727</v>
      </c>
      <c r="N40" s="124">
        <v>370727</v>
      </c>
      <c r="O40" s="124">
        <v>370727</v>
      </c>
      <c r="P40" s="124">
        <v>6344608.1000000006</v>
      </c>
      <c r="Q40" s="124">
        <f>(SUM(E40:P40))</f>
        <v>10422605.100000001</v>
      </c>
    </row>
    <row r="41" spans="2:18" x14ac:dyDescent="0.25">
      <c r="B41" s="41" t="s">
        <v>56</v>
      </c>
      <c r="C41" s="165">
        <v>34408936</v>
      </c>
      <c r="D41" s="165">
        <v>34408936</v>
      </c>
      <c r="E41" s="26">
        <v>0</v>
      </c>
      <c r="F41" s="26">
        <v>0</v>
      </c>
      <c r="G41" s="26">
        <v>0</v>
      </c>
      <c r="H41" s="26">
        <v>0</v>
      </c>
      <c r="I41" s="26">
        <v>0</v>
      </c>
      <c r="J41" s="26">
        <v>0</v>
      </c>
      <c r="K41" s="26">
        <v>0</v>
      </c>
      <c r="L41" s="26">
        <v>0</v>
      </c>
      <c r="M41" s="26">
        <v>0</v>
      </c>
      <c r="N41" s="26">
        <v>0</v>
      </c>
      <c r="O41" s="26">
        <v>0</v>
      </c>
      <c r="P41" s="26">
        <v>0</v>
      </c>
      <c r="Q41" s="26">
        <f t="shared" ref="Q41:Q43" si="4">(SUM(E41:P41))</f>
        <v>0</v>
      </c>
      <c r="R41" s="7"/>
    </row>
    <row r="42" spans="2:18" x14ac:dyDescent="0.25">
      <c r="B42" s="41" t="s">
        <v>44</v>
      </c>
      <c r="C42" s="140">
        <v>1328308604</v>
      </c>
      <c r="D42" s="140">
        <v>1328308604</v>
      </c>
      <c r="E42" s="26">
        <v>0</v>
      </c>
      <c r="F42" s="26">
        <v>0</v>
      </c>
      <c r="G42" s="26">
        <v>0</v>
      </c>
      <c r="H42" s="26">
        <v>0</v>
      </c>
      <c r="I42" s="26">
        <v>0</v>
      </c>
      <c r="J42" s="26">
        <v>0</v>
      </c>
      <c r="K42" s="26">
        <v>0</v>
      </c>
      <c r="L42" s="26">
        <v>0</v>
      </c>
      <c r="M42" s="26">
        <v>0</v>
      </c>
      <c r="N42" s="26">
        <v>0</v>
      </c>
      <c r="O42" s="26">
        <v>0</v>
      </c>
      <c r="P42" s="26">
        <v>0</v>
      </c>
      <c r="Q42" s="26">
        <f t="shared" si="4"/>
        <v>0</v>
      </c>
    </row>
    <row r="43" spans="2:18" x14ac:dyDescent="0.25">
      <c r="B43" s="41" t="s">
        <v>57</v>
      </c>
      <c r="C43" s="9">
        <v>0</v>
      </c>
      <c r="D43" s="140">
        <v>7249000</v>
      </c>
      <c r="E43" s="26">
        <v>0</v>
      </c>
      <c r="F43" s="26">
        <v>0</v>
      </c>
      <c r="G43" s="26">
        <v>0</v>
      </c>
      <c r="H43" s="26">
        <v>0</v>
      </c>
      <c r="I43" s="26">
        <v>0</v>
      </c>
      <c r="J43" s="124">
        <v>7248882.7800000003</v>
      </c>
      <c r="K43" s="26">
        <v>0</v>
      </c>
      <c r="L43" s="26">
        <v>0</v>
      </c>
      <c r="M43" s="26">
        <v>0</v>
      </c>
      <c r="N43" s="26">
        <v>0</v>
      </c>
      <c r="O43" s="26">
        <v>0</v>
      </c>
      <c r="P43" s="26">
        <v>0</v>
      </c>
      <c r="Q43" s="124">
        <f t="shared" si="4"/>
        <v>7248882.7800000003</v>
      </c>
    </row>
    <row r="44" spans="2:18" x14ac:dyDescent="0.25">
      <c r="B44" s="40" t="s">
        <v>28</v>
      </c>
      <c r="C44" s="142">
        <v>358403298</v>
      </c>
      <c r="D44" s="142">
        <v>363430747</v>
      </c>
      <c r="E44" s="28">
        <v>0</v>
      </c>
      <c r="F44" s="28">
        <v>0</v>
      </c>
      <c r="G44" s="142">
        <v>2736355.56</v>
      </c>
      <c r="H44" s="28">
        <v>0</v>
      </c>
      <c r="I44" s="142">
        <v>2424954.35</v>
      </c>
      <c r="J44" s="142">
        <v>502712.56</v>
      </c>
      <c r="K44" s="142">
        <v>508787</v>
      </c>
      <c r="L44" s="28">
        <v>0</v>
      </c>
      <c r="M44" s="142">
        <v>514934.84</v>
      </c>
      <c r="N44" s="142">
        <v>521156.96999999991</v>
      </c>
      <c r="O44" s="142">
        <v>554899.28</v>
      </c>
      <c r="P44" s="28">
        <v>0</v>
      </c>
      <c r="Q44" s="142">
        <f t="shared" si="3"/>
        <v>7763800.5599999996</v>
      </c>
    </row>
    <row r="45" spans="2:18" x14ac:dyDescent="0.25">
      <c r="B45" s="41" t="s">
        <v>29</v>
      </c>
      <c r="C45" s="140">
        <v>178403298</v>
      </c>
      <c r="D45" s="140">
        <v>183430747</v>
      </c>
      <c r="E45" s="9">
        <v>0</v>
      </c>
      <c r="F45" s="9">
        <v>0</v>
      </c>
      <c r="G45" s="140">
        <v>2736355.56</v>
      </c>
      <c r="H45" s="9">
        <v>0</v>
      </c>
      <c r="I45" s="140">
        <v>2424954.35</v>
      </c>
      <c r="J45" s="140">
        <v>502712.56</v>
      </c>
      <c r="K45" s="140">
        <v>508787</v>
      </c>
      <c r="L45" s="9">
        <v>0</v>
      </c>
      <c r="M45" s="140">
        <v>514934.84</v>
      </c>
      <c r="N45" s="140">
        <v>521156.96999999991</v>
      </c>
      <c r="O45" s="140">
        <v>554899.28</v>
      </c>
      <c r="P45" s="9">
        <v>0</v>
      </c>
      <c r="Q45" s="140">
        <f t="shared" si="3"/>
        <v>7763800.5599999996</v>
      </c>
    </row>
    <row r="46" spans="2:18" x14ac:dyDescent="0.25">
      <c r="B46" s="41" t="s">
        <v>30</v>
      </c>
      <c r="C46" s="140">
        <v>180000000</v>
      </c>
      <c r="D46" s="140">
        <v>180000000</v>
      </c>
      <c r="E46" s="9">
        <v>0</v>
      </c>
      <c r="F46" s="9">
        <v>0</v>
      </c>
      <c r="G46" s="9">
        <v>0</v>
      </c>
      <c r="H46" s="9">
        <v>0</v>
      </c>
      <c r="I46" s="9">
        <v>0</v>
      </c>
      <c r="J46" s="9">
        <v>0</v>
      </c>
      <c r="K46" s="9">
        <v>0</v>
      </c>
      <c r="L46" s="9">
        <v>0</v>
      </c>
      <c r="M46" s="9">
        <v>0</v>
      </c>
      <c r="N46" s="9">
        <v>0</v>
      </c>
      <c r="O46" s="9">
        <v>0</v>
      </c>
      <c r="P46" s="9">
        <v>0</v>
      </c>
      <c r="Q46" s="9">
        <f t="shared" si="3"/>
        <v>0</v>
      </c>
    </row>
    <row r="47" spans="2:18" x14ac:dyDescent="0.25">
      <c r="B47" s="40" t="s">
        <v>34</v>
      </c>
      <c r="C47" s="28">
        <v>0</v>
      </c>
      <c r="D47" s="142">
        <v>150000000</v>
      </c>
      <c r="E47" s="28">
        <v>0</v>
      </c>
      <c r="F47" s="28">
        <v>0</v>
      </c>
      <c r="G47" s="28">
        <v>0</v>
      </c>
      <c r="H47" s="28">
        <v>0</v>
      </c>
      <c r="I47" s="28">
        <v>0</v>
      </c>
      <c r="J47" s="28">
        <v>0</v>
      </c>
      <c r="K47" s="28">
        <v>0</v>
      </c>
      <c r="L47" s="28">
        <v>0</v>
      </c>
      <c r="M47" s="28">
        <v>0</v>
      </c>
      <c r="N47" s="28">
        <v>0</v>
      </c>
      <c r="O47" s="28">
        <v>0</v>
      </c>
      <c r="P47" s="28">
        <v>0</v>
      </c>
      <c r="Q47" s="28">
        <f t="shared" si="3"/>
        <v>0</v>
      </c>
    </row>
    <row r="48" spans="2:18" x14ac:dyDescent="0.25">
      <c r="B48" s="41" t="s">
        <v>81</v>
      </c>
      <c r="C48" s="26">
        <v>0</v>
      </c>
      <c r="D48" s="124">
        <v>150000000</v>
      </c>
      <c r="E48" s="26">
        <v>0</v>
      </c>
      <c r="F48" s="26">
        <v>0</v>
      </c>
      <c r="G48" s="26">
        <v>0</v>
      </c>
      <c r="H48" s="26">
        <v>0</v>
      </c>
      <c r="I48" s="26">
        <v>0</v>
      </c>
      <c r="J48" s="26">
        <v>0</v>
      </c>
      <c r="K48" s="26">
        <v>0</v>
      </c>
      <c r="L48" s="26">
        <v>0</v>
      </c>
      <c r="M48" s="26">
        <v>0</v>
      </c>
      <c r="N48" s="26">
        <v>0</v>
      </c>
      <c r="O48" s="26">
        <v>0</v>
      </c>
      <c r="P48" s="26">
        <v>0</v>
      </c>
      <c r="Q48" s="26">
        <f t="shared" si="3"/>
        <v>0</v>
      </c>
    </row>
    <row r="49" spans="2:17" s="10" customFormat="1" x14ac:dyDescent="0.25">
      <c r="B49" s="8" t="s">
        <v>45</v>
      </c>
      <c r="C49" s="125">
        <f t="shared" ref="C49:P49" si="5">C37+C39+C44+C47</f>
        <v>3466931558</v>
      </c>
      <c r="D49" s="125">
        <f t="shared" si="5"/>
        <v>3852070205.6900001</v>
      </c>
      <c r="E49" s="24">
        <f t="shared" si="5"/>
        <v>0</v>
      </c>
      <c r="F49" s="143">
        <f t="shared" si="5"/>
        <v>583566.13</v>
      </c>
      <c r="G49" s="143">
        <f t="shared" si="5"/>
        <v>2736355.56</v>
      </c>
      <c r="H49" s="24">
        <f t="shared" si="5"/>
        <v>0</v>
      </c>
      <c r="I49" s="143">
        <f t="shared" si="5"/>
        <v>3537135.35</v>
      </c>
      <c r="J49" s="143">
        <f t="shared" si="5"/>
        <v>65853524.840000011</v>
      </c>
      <c r="K49" s="143">
        <f t="shared" si="5"/>
        <v>2091714.62</v>
      </c>
      <c r="L49" s="143">
        <f t="shared" si="5"/>
        <v>22393617.84</v>
      </c>
      <c r="M49" s="143">
        <f t="shared" si="5"/>
        <v>55998383.520000003</v>
      </c>
      <c r="N49" s="143">
        <f t="shared" si="5"/>
        <v>3147957.5399999996</v>
      </c>
      <c r="O49" s="143">
        <f t="shared" si="5"/>
        <v>10889590.25</v>
      </c>
      <c r="P49" s="143">
        <f t="shared" si="5"/>
        <v>37544831.980000004</v>
      </c>
      <c r="Q49" s="143">
        <f t="shared" si="3"/>
        <v>204776677.63</v>
      </c>
    </row>
    <row r="50" spans="2:17" x14ac:dyDescent="0.25">
      <c r="C50" s="9"/>
      <c r="D50" s="9"/>
      <c r="E50" s="25"/>
      <c r="F50" s="25"/>
      <c r="G50" s="25"/>
      <c r="H50" s="25"/>
      <c r="I50" s="25"/>
      <c r="J50" s="25"/>
      <c r="K50" s="25"/>
      <c r="L50" s="25"/>
      <c r="M50" s="25"/>
      <c r="N50" s="25"/>
      <c r="O50" s="25"/>
      <c r="P50" s="25"/>
      <c r="Q50" s="25"/>
    </row>
    <row r="51" spans="2:17" s="11" customFormat="1" x14ac:dyDescent="0.25">
      <c r="B51" s="8" t="s">
        <v>46</v>
      </c>
      <c r="C51" s="125">
        <f t="shared" ref="C51:Q51" si="6">C33+C49</f>
        <v>98224850562</v>
      </c>
      <c r="D51" s="125">
        <f t="shared" si="6"/>
        <v>98522440467.740005</v>
      </c>
      <c r="E51" s="143">
        <f t="shared" si="6"/>
        <v>2783596166.3600006</v>
      </c>
      <c r="F51" s="143">
        <f t="shared" si="6"/>
        <v>3018142354.6900005</v>
      </c>
      <c r="G51" s="143">
        <f t="shared" si="6"/>
        <v>3917413602.0299978</v>
      </c>
      <c r="H51" s="143">
        <f t="shared" si="6"/>
        <v>3747343612.3699999</v>
      </c>
      <c r="I51" s="143">
        <f t="shared" si="6"/>
        <v>4209012107.5399995</v>
      </c>
      <c r="J51" s="143">
        <f t="shared" si="6"/>
        <v>4268611296.2400007</v>
      </c>
      <c r="K51" s="143">
        <f t="shared" si="6"/>
        <v>4357121071.3899994</v>
      </c>
      <c r="L51" s="143">
        <f t="shared" si="6"/>
        <v>4466904664.6800003</v>
      </c>
      <c r="M51" s="143">
        <f t="shared" si="6"/>
        <v>4166489800.749999</v>
      </c>
      <c r="N51" s="143">
        <f t="shared" si="6"/>
        <v>4515219234.3300009</v>
      </c>
      <c r="O51" s="143">
        <f t="shared" si="6"/>
        <v>5295983726</v>
      </c>
      <c r="P51" s="143">
        <f t="shared" si="6"/>
        <v>10030310312.429998</v>
      </c>
      <c r="Q51" s="143">
        <f t="shared" si="6"/>
        <v>54776147948.80999</v>
      </c>
    </row>
    <row r="52" spans="2:17" x14ac:dyDescent="0.25">
      <c r="B52" s="13" t="s">
        <v>82</v>
      </c>
      <c r="C52" s="13"/>
      <c r="D52" s="23"/>
      <c r="E52" s="20"/>
      <c r="F52" s="20"/>
      <c r="G52" s="20"/>
      <c r="H52" s="20"/>
      <c r="I52" s="20"/>
      <c r="J52" s="20"/>
      <c r="K52" s="20"/>
      <c r="L52" s="20"/>
      <c r="M52" s="20"/>
      <c r="N52" s="20"/>
      <c r="O52" s="20"/>
      <c r="P52" s="20"/>
      <c r="Q52" s="19"/>
    </row>
    <row r="53" spans="2:17" x14ac:dyDescent="0.25">
      <c r="B53" s="15" t="s">
        <v>60</v>
      </c>
      <c r="C53" s="15"/>
      <c r="D53" s="15"/>
      <c r="E53" s="20"/>
      <c r="F53" s="20"/>
      <c r="G53" s="20"/>
      <c r="H53" s="20"/>
      <c r="I53" s="20"/>
      <c r="J53" s="20"/>
      <c r="K53" s="20"/>
      <c r="L53" s="20"/>
      <c r="M53" s="20"/>
      <c r="N53" s="20"/>
      <c r="O53" s="20"/>
      <c r="P53" s="20"/>
      <c r="Q53" s="19"/>
    </row>
    <row r="54" spans="2:17" x14ac:dyDescent="0.25">
      <c r="B54" s="190"/>
      <c r="C54" s="190"/>
      <c r="D54" s="190"/>
      <c r="E54" s="190"/>
      <c r="F54" s="21"/>
      <c r="G54" s="21"/>
      <c r="H54" s="21"/>
      <c r="I54" s="22"/>
      <c r="J54" s="21"/>
      <c r="K54" s="20"/>
      <c r="L54" s="20"/>
      <c r="M54" s="20"/>
      <c r="N54" s="20"/>
      <c r="O54" s="20"/>
      <c r="P54" s="20"/>
      <c r="Q54" s="19"/>
    </row>
    <row r="55" spans="2:17" x14ac:dyDescent="0.25">
      <c r="B55" s="190"/>
      <c r="C55" s="190"/>
      <c r="D55" s="190"/>
      <c r="E55" s="190"/>
      <c r="F55" s="190"/>
      <c r="G55" s="190"/>
      <c r="H55" s="190"/>
      <c r="I55" s="190"/>
      <c r="J55" s="190"/>
      <c r="K55" s="18"/>
      <c r="L55" s="18"/>
      <c r="M55" s="18"/>
      <c r="N55" s="18"/>
      <c r="O55" s="18"/>
      <c r="P55" s="18"/>
      <c r="Q55" s="18"/>
    </row>
    <row r="56" spans="2:17" s="17" customFormat="1" ht="14.25" customHeight="1" x14ac:dyDescent="0.25">
      <c r="B56" s="191"/>
      <c r="C56" s="191"/>
      <c r="D56" s="191"/>
      <c r="E56" s="191"/>
      <c r="F56" s="191"/>
      <c r="G56" s="191"/>
      <c r="H56" s="191"/>
      <c r="I56" s="191"/>
    </row>
    <row r="59" spans="2:17" s="17" customFormat="1" x14ac:dyDescent="0.25">
      <c r="B59"/>
    </row>
  </sheetData>
  <mergeCells count="12">
    <mergeCell ref="B54:E54"/>
    <mergeCell ref="B55:J55"/>
    <mergeCell ref="B56:I5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12 Q18:Q24 Q13:Q17 Q33:Q36 Q25:Q32 Q44:Q46 Q40:Q43 Q47:Q48 Q38:Q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Q57"/>
  <sheetViews>
    <sheetView showGridLines="0" zoomScale="70" zoomScaleNormal="70" workbookViewId="0">
      <selection activeCell="E47" sqref="E47:Q47"/>
    </sheetView>
  </sheetViews>
  <sheetFormatPr baseColWidth="10" defaultColWidth="11.42578125" defaultRowHeight="15" x14ac:dyDescent="0.25"/>
  <cols>
    <col min="1" max="1" width="4.85546875" customWidth="1"/>
    <col min="2" max="2" width="142.28515625" bestFit="1" customWidth="1"/>
    <col min="3" max="3" width="19.140625" customWidth="1"/>
    <col min="4" max="4" width="20.28515625" customWidth="1"/>
    <col min="5" max="5" width="12.7109375" style="17" customWidth="1"/>
    <col min="6" max="6" width="13" style="17" customWidth="1"/>
    <col min="7" max="7" width="13.28515625" style="17" customWidth="1"/>
    <col min="8" max="8" width="12.85546875" style="17" customWidth="1"/>
    <col min="9" max="10" width="14" style="17" customWidth="1"/>
    <col min="11" max="11" width="12.42578125" style="17" customWidth="1"/>
    <col min="12" max="12" width="14" style="17" customWidth="1"/>
    <col min="13" max="13" width="14.28515625" style="17" customWidth="1"/>
    <col min="14" max="15" width="12.7109375" style="17" customWidth="1"/>
    <col min="16" max="16" width="14" style="17" customWidth="1"/>
    <col min="17" max="17" width="16.7109375" style="17"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83</v>
      </c>
      <c r="C7" s="3"/>
      <c r="D7" s="75"/>
      <c r="E7" s="38"/>
      <c r="F7" s="38"/>
      <c r="G7" s="38"/>
      <c r="H7" s="38"/>
      <c r="I7" s="38"/>
      <c r="J7" s="38"/>
      <c r="K7" s="38"/>
      <c r="L7" s="38"/>
      <c r="M7" s="38"/>
      <c r="N7" s="38"/>
      <c r="O7" s="38"/>
      <c r="P7" s="38"/>
      <c r="Q7" s="37" t="s">
        <v>5</v>
      </c>
    </row>
    <row r="8" spans="2:17" x14ac:dyDescent="0.25">
      <c r="B8" s="195" t="s">
        <v>6</v>
      </c>
      <c r="C8" s="196" t="s">
        <v>7</v>
      </c>
      <c r="D8" s="196" t="s">
        <v>8</v>
      </c>
      <c r="E8" s="197" t="s">
        <v>9</v>
      </c>
      <c r="F8" s="197"/>
      <c r="G8" s="197"/>
      <c r="H8" s="197"/>
      <c r="I8" s="197"/>
      <c r="J8" s="197"/>
      <c r="K8" s="197"/>
      <c r="L8" s="197"/>
      <c r="M8" s="197"/>
      <c r="N8" s="197"/>
      <c r="O8" s="197"/>
      <c r="P8" s="197"/>
      <c r="Q8" s="197"/>
    </row>
    <row r="9" spans="2:17" ht="18.75" customHeight="1" x14ac:dyDescent="0.25">
      <c r="B9" s="195"/>
      <c r="C9" s="209"/>
      <c r="D9" s="209"/>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4" t="s">
        <v>23</v>
      </c>
      <c r="C10" s="146">
        <v>68365909174</v>
      </c>
      <c r="D10" s="146">
        <v>75209137416.409988</v>
      </c>
      <c r="E10" s="139">
        <v>3175527681.6599998</v>
      </c>
      <c r="F10" s="139">
        <v>3465096681.0699997</v>
      </c>
      <c r="G10" s="139">
        <v>3647642752.1400003</v>
      </c>
      <c r="H10" s="139">
        <v>3602128813.3500004</v>
      </c>
      <c r="I10" s="139">
        <v>4196182510.6999993</v>
      </c>
      <c r="J10" s="139">
        <v>4212449060.6500001</v>
      </c>
      <c r="K10" s="139">
        <v>4055065262.0599995</v>
      </c>
      <c r="L10" s="139">
        <v>4035207551.9400001</v>
      </c>
      <c r="M10" s="139">
        <v>4111804363.1100016</v>
      </c>
      <c r="N10" s="139">
        <v>4617569822.8799992</v>
      </c>
      <c r="O10" s="139">
        <v>5124650327.9200001</v>
      </c>
      <c r="P10" s="139">
        <v>9626930472.9099979</v>
      </c>
      <c r="Q10" s="139">
        <f>SUM(E10:P10)</f>
        <v>53870255300.389992</v>
      </c>
    </row>
    <row r="11" spans="2:17" x14ac:dyDescent="0.25">
      <c r="B11" s="73" t="s">
        <v>24</v>
      </c>
      <c r="C11" s="141">
        <v>68365909174</v>
      </c>
      <c r="D11" s="141">
        <v>75209137416.409988</v>
      </c>
      <c r="E11" s="141">
        <v>3175527681.6599998</v>
      </c>
      <c r="F11" s="141">
        <v>3465096681.0699997</v>
      </c>
      <c r="G11" s="141">
        <v>3647642752.1400003</v>
      </c>
      <c r="H11" s="141">
        <v>3602128813.3500004</v>
      </c>
      <c r="I11" s="141">
        <v>4196182510.6999993</v>
      </c>
      <c r="J11" s="141">
        <v>4212449060.6500001</v>
      </c>
      <c r="K11" s="141">
        <v>4055065262.0599995</v>
      </c>
      <c r="L11" s="141">
        <v>4035207551.9400001</v>
      </c>
      <c r="M11" s="141">
        <v>4111804363.1100016</v>
      </c>
      <c r="N11" s="141">
        <v>4617569822.8799992</v>
      </c>
      <c r="O11" s="141">
        <v>5124650327.9200001</v>
      </c>
      <c r="P11" s="141">
        <v>9626930472.9099979</v>
      </c>
      <c r="Q11" s="141">
        <f t="shared" ref="Q11:Q32" si="0">SUM(E11:P11)</f>
        <v>53870255300.389992</v>
      </c>
    </row>
    <row r="12" spans="2:17" x14ac:dyDescent="0.25">
      <c r="B12" s="4" t="s">
        <v>25</v>
      </c>
      <c r="C12" s="146">
        <v>1168035506</v>
      </c>
      <c r="D12" s="146">
        <v>1668766154.5500002</v>
      </c>
      <c r="E12" s="138">
        <v>16498761.199999999</v>
      </c>
      <c r="F12" s="138">
        <v>18588007.98</v>
      </c>
      <c r="G12" s="138">
        <v>18787795.16</v>
      </c>
      <c r="H12" s="138">
        <v>18059712.27</v>
      </c>
      <c r="I12" s="138">
        <v>25785831.529999994</v>
      </c>
      <c r="J12" s="138">
        <v>27478469.209999997</v>
      </c>
      <c r="K12" s="138">
        <v>26106518.060000002</v>
      </c>
      <c r="L12" s="138">
        <v>25623561.5</v>
      </c>
      <c r="M12" s="138">
        <v>31567181.660000004</v>
      </c>
      <c r="N12" s="138">
        <v>34898029.18</v>
      </c>
      <c r="O12" s="138">
        <v>29215144.930000007</v>
      </c>
      <c r="P12" s="138">
        <v>108021502.03</v>
      </c>
      <c r="Q12" s="138">
        <f t="shared" si="0"/>
        <v>380630514.70999992</v>
      </c>
    </row>
    <row r="13" spans="2:17" x14ac:dyDescent="0.25">
      <c r="B13" s="73" t="s">
        <v>26</v>
      </c>
      <c r="C13" s="160">
        <v>285799695</v>
      </c>
      <c r="D13" s="160">
        <v>319675674.00000006</v>
      </c>
      <c r="E13" s="141">
        <v>16498761.199999999</v>
      </c>
      <c r="F13" s="141">
        <v>18161611.100000001</v>
      </c>
      <c r="G13" s="141">
        <v>17762364.710000001</v>
      </c>
      <c r="H13" s="141">
        <v>17622553.149999999</v>
      </c>
      <c r="I13" s="141">
        <v>24016860.469999995</v>
      </c>
      <c r="J13" s="141">
        <v>26310395.429999996</v>
      </c>
      <c r="K13" s="141">
        <v>22364651.390000001</v>
      </c>
      <c r="L13" s="141">
        <v>21445544.66</v>
      </c>
      <c r="M13" s="141">
        <v>30034145.660000004</v>
      </c>
      <c r="N13" s="141">
        <v>30247001.080000002</v>
      </c>
      <c r="O13" s="141">
        <v>25892268.330000006</v>
      </c>
      <c r="P13" s="141">
        <v>58229782.140000015</v>
      </c>
      <c r="Q13" s="141">
        <f t="shared" si="0"/>
        <v>308585939.32000005</v>
      </c>
    </row>
    <row r="14" spans="2:17" x14ac:dyDescent="0.25">
      <c r="B14" s="73" t="s">
        <v>27</v>
      </c>
      <c r="C14" s="160">
        <v>17925058</v>
      </c>
      <c r="D14" s="160">
        <v>25106104</v>
      </c>
      <c r="E14" s="141">
        <v>0</v>
      </c>
      <c r="F14" s="141">
        <v>426396.88</v>
      </c>
      <c r="G14" s="141">
        <v>1025430.45</v>
      </c>
      <c r="H14" s="141">
        <v>391159.12</v>
      </c>
      <c r="I14" s="141">
        <v>1768971.06</v>
      </c>
      <c r="J14" s="141">
        <v>470113.78</v>
      </c>
      <c r="K14" s="141">
        <v>3641866.67</v>
      </c>
      <c r="L14" s="141">
        <v>4178016.8400000003</v>
      </c>
      <c r="M14" s="141">
        <v>1533036</v>
      </c>
      <c r="N14" s="141">
        <v>3257444.9499999997</v>
      </c>
      <c r="O14" s="141">
        <v>3293476.6</v>
      </c>
      <c r="P14" s="141">
        <v>1162273.8199999998</v>
      </c>
      <c r="Q14" s="141">
        <f t="shared" si="0"/>
        <v>21148186.170000002</v>
      </c>
    </row>
    <row r="15" spans="2:17" x14ac:dyDescent="0.25">
      <c r="B15" s="73" t="s">
        <v>56</v>
      </c>
      <c r="C15" s="160">
        <v>864310753</v>
      </c>
      <c r="D15" s="160">
        <v>864310753</v>
      </c>
      <c r="E15" s="141">
        <v>0</v>
      </c>
      <c r="F15" s="141">
        <v>0</v>
      </c>
      <c r="G15" s="141">
        <v>0</v>
      </c>
      <c r="H15" s="141">
        <v>0</v>
      </c>
      <c r="I15" s="141">
        <v>0</v>
      </c>
      <c r="J15" s="141">
        <v>0</v>
      </c>
      <c r="K15" s="141">
        <v>0</v>
      </c>
      <c r="L15" s="141">
        <v>0</v>
      </c>
      <c r="M15" s="141">
        <v>0</v>
      </c>
      <c r="N15" s="141">
        <v>0</v>
      </c>
      <c r="O15" s="141">
        <v>0</v>
      </c>
      <c r="P15" s="141">
        <v>0</v>
      </c>
      <c r="Q15" s="124">
        <f t="shared" si="0"/>
        <v>0</v>
      </c>
    </row>
    <row r="16" spans="2:17" x14ac:dyDescent="0.25">
      <c r="B16" s="73" t="s">
        <v>57</v>
      </c>
      <c r="C16" s="160">
        <v>0</v>
      </c>
      <c r="D16" s="160">
        <v>3891038.72</v>
      </c>
      <c r="E16" s="141">
        <v>0</v>
      </c>
      <c r="F16" s="141"/>
      <c r="G16" s="141">
        <v>0</v>
      </c>
      <c r="H16" s="141">
        <v>46000</v>
      </c>
      <c r="I16" s="141">
        <v>0</v>
      </c>
      <c r="J16" s="141">
        <v>697960</v>
      </c>
      <c r="K16" s="141">
        <v>100000</v>
      </c>
      <c r="L16" s="141">
        <v>0</v>
      </c>
      <c r="M16" s="141">
        <v>0</v>
      </c>
      <c r="N16" s="141">
        <v>1393583.15</v>
      </c>
      <c r="O16" s="141">
        <v>29400</v>
      </c>
      <c r="P16" s="141">
        <v>1136100</v>
      </c>
      <c r="Q16" s="141">
        <f t="shared" si="0"/>
        <v>3403043.15</v>
      </c>
    </row>
    <row r="17" spans="1:17" x14ac:dyDescent="0.25">
      <c r="B17" s="73" t="s">
        <v>66</v>
      </c>
      <c r="C17" s="144">
        <v>0</v>
      </c>
      <c r="D17" s="144">
        <v>455782584.82999998</v>
      </c>
      <c r="E17" s="141">
        <v>0</v>
      </c>
      <c r="F17" s="141"/>
      <c r="G17" s="141"/>
      <c r="H17" s="141">
        <v>0</v>
      </c>
      <c r="I17" s="141">
        <v>0</v>
      </c>
      <c r="J17" s="141">
        <v>0</v>
      </c>
      <c r="K17" s="141"/>
      <c r="L17" s="141">
        <v>0</v>
      </c>
      <c r="M17" s="141">
        <v>0</v>
      </c>
      <c r="N17" s="141">
        <v>0</v>
      </c>
      <c r="O17" s="141">
        <v>0</v>
      </c>
      <c r="P17" s="141">
        <v>47493346.07</v>
      </c>
      <c r="Q17" s="124">
        <f t="shared" si="0"/>
        <v>47493346.07</v>
      </c>
    </row>
    <row r="18" spans="1:17" x14ac:dyDescent="0.25">
      <c r="B18" s="4" t="s">
        <v>28</v>
      </c>
      <c r="C18" s="146">
        <v>27078617482</v>
      </c>
      <c r="D18" s="146">
        <v>27567224113.869995</v>
      </c>
      <c r="E18" s="142">
        <v>190010833.5</v>
      </c>
      <c r="F18" s="142">
        <v>655312776.65999997</v>
      </c>
      <c r="G18" s="142">
        <v>669404969.63</v>
      </c>
      <c r="H18" s="142">
        <v>855792512.70000005</v>
      </c>
      <c r="I18" s="142">
        <v>720343560.64000022</v>
      </c>
      <c r="J18" s="142">
        <v>1305851838.5899999</v>
      </c>
      <c r="K18" s="142">
        <v>769602873.02999985</v>
      </c>
      <c r="L18" s="142">
        <v>1139721985.8600001</v>
      </c>
      <c r="M18" s="142">
        <v>920058662.49999976</v>
      </c>
      <c r="N18" s="142">
        <v>698120271.61000001</v>
      </c>
      <c r="O18" s="142">
        <v>860099673.10000014</v>
      </c>
      <c r="P18" s="142">
        <v>1182397757.1600001</v>
      </c>
      <c r="Q18" s="142">
        <f t="shared" si="0"/>
        <v>9966717714.9799995</v>
      </c>
    </row>
    <row r="19" spans="1:17" x14ac:dyDescent="0.25">
      <c r="B19" s="73" t="s">
        <v>29</v>
      </c>
      <c r="C19" s="141">
        <v>20942576654</v>
      </c>
      <c r="D19" s="141">
        <v>21417870074.059998</v>
      </c>
      <c r="E19" s="124">
        <v>186678477.99000001</v>
      </c>
      <c r="F19" s="124">
        <v>651310984.57999992</v>
      </c>
      <c r="G19" s="124">
        <v>664635512.62</v>
      </c>
      <c r="H19" s="124">
        <v>693118600.07000005</v>
      </c>
      <c r="I19" s="124">
        <v>713301635.19000018</v>
      </c>
      <c r="J19" s="124">
        <v>974826573.36000001</v>
      </c>
      <c r="K19" s="124">
        <v>763355199.11999989</v>
      </c>
      <c r="L19" s="124">
        <v>647190588.06999993</v>
      </c>
      <c r="M19" s="124">
        <v>914036605.22999978</v>
      </c>
      <c r="N19" s="124">
        <v>687938332.00999999</v>
      </c>
      <c r="O19" s="124">
        <v>849066587.55000019</v>
      </c>
      <c r="P19" s="124">
        <v>1175040574.6200001</v>
      </c>
      <c r="Q19" s="124">
        <f t="shared" si="0"/>
        <v>8920499670.4099998</v>
      </c>
    </row>
    <row r="20" spans="1:17" x14ac:dyDescent="0.25">
      <c r="B20" s="73" t="s">
        <v>30</v>
      </c>
      <c r="C20" s="141">
        <v>6087959104</v>
      </c>
      <c r="D20" s="141">
        <v>6101272315.8099995</v>
      </c>
      <c r="E20" s="124">
        <v>3332355.5100000002</v>
      </c>
      <c r="F20" s="124">
        <v>4001792.08</v>
      </c>
      <c r="G20" s="124">
        <v>4769457.0100000007</v>
      </c>
      <c r="H20" s="124">
        <v>162673912.63</v>
      </c>
      <c r="I20" s="124">
        <v>7041925.4499999993</v>
      </c>
      <c r="J20" s="124">
        <v>331025265.22999996</v>
      </c>
      <c r="K20" s="124">
        <v>6247673.9100000001</v>
      </c>
      <c r="L20" s="124">
        <v>492531397.79000008</v>
      </c>
      <c r="M20" s="124">
        <v>6022057.2700000005</v>
      </c>
      <c r="N20" s="124">
        <v>10181939.6</v>
      </c>
      <c r="O20" s="124">
        <v>11033085.550000001</v>
      </c>
      <c r="P20" s="124">
        <v>7357182.540000001</v>
      </c>
      <c r="Q20" s="124">
        <f t="shared" si="0"/>
        <v>1046218044.5700001</v>
      </c>
    </row>
    <row r="21" spans="1:17" x14ac:dyDescent="0.25">
      <c r="B21" s="73" t="s">
        <v>31</v>
      </c>
      <c r="C21" s="141">
        <v>48081724</v>
      </c>
      <c r="D21" s="141">
        <v>48081724</v>
      </c>
      <c r="E21" s="124">
        <v>0</v>
      </c>
      <c r="F21" s="124"/>
      <c r="G21" s="124"/>
      <c r="H21" s="124"/>
      <c r="I21" s="124"/>
      <c r="J21" s="124"/>
      <c r="K21" s="124"/>
      <c r="L21" s="124"/>
      <c r="M21" s="124"/>
      <c r="N21" s="124"/>
      <c r="O21" s="124"/>
      <c r="P21" s="124"/>
      <c r="Q21" s="124">
        <f t="shared" si="0"/>
        <v>0</v>
      </c>
    </row>
    <row r="22" spans="1:17" x14ac:dyDescent="0.25">
      <c r="B22" s="4" t="s">
        <v>67</v>
      </c>
      <c r="C22" s="146">
        <v>0</v>
      </c>
      <c r="D22" s="146">
        <v>18674496.489999998</v>
      </c>
      <c r="E22" s="142">
        <v>0</v>
      </c>
      <c r="F22" s="142"/>
      <c r="G22" s="142"/>
      <c r="H22" s="142"/>
      <c r="I22" s="142">
        <v>0</v>
      </c>
      <c r="J22" s="142"/>
      <c r="K22" s="142">
        <v>13788170.82</v>
      </c>
      <c r="L22" s="142">
        <v>0</v>
      </c>
      <c r="M22" s="142"/>
      <c r="N22" s="142"/>
      <c r="O22" s="142">
        <v>2898205.68</v>
      </c>
      <c r="P22" s="142">
        <v>1693481.3</v>
      </c>
      <c r="Q22" s="142">
        <f t="shared" si="0"/>
        <v>18379857.800000001</v>
      </c>
    </row>
    <row r="23" spans="1:17" x14ac:dyDescent="0.25">
      <c r="B23" s="73" t="s">
        <v>69</v>
      </c>
      <c r="C23" s="141">
        <v>0</v>
      </c>
      <c r="D23" s="141">
        <v>18674496.489999998</v>
      </c>
      <c r="E23" s="124">
        <v>0</v>
      </c>
      <c r="F23" s="124"/>
      <c r="G23" s="124"/>
      <c r="H23" s="124"/>
      <c r="I23" s="124">
        <v>0</v>
      </c>
      <c r="J23" s="124"/>
      <c r="K23" s="124">
        <v>13788170.82</v>
      </c>
      <c r="L23" s="124">
        <v>0</v>
      </c>
      <c r="M23" s="124"/>
      <c r="N23" s="124"/>
      <c r="O23" s="124">
        <v>2898205.68</v>
      </c>
      <c r="P23" s="124">
        <v>1693481.3</v>
      </c>
      <c r="Q23" s="124">
        <f t="shared" si="0"/>
        <v>18379857.800000001</v>
      </c>
    </row>
    <row r="24" spans="1:17" x14ac:dyDescent="0.25">
      <c r="B24" s="4" t="s">
        <v>34</v>
      </c>
      <c r="C24" s="146">
        <v>4067033162</v>
      </c>
      <c r="D24" s="146">
        <v>7444510250.6400013</v>
      </c>
      <c r="E24" s="142">
        <v>0</v>
      </c>
      <c r="F24" s="142">
        <v>1361123249.1399999</v>
      </c>
      <c r="G24" s="142">
        <v>429339947.63</v>
      </c>
      <c r="H24" s="142">
        <v>0</v>
      </c>
      <c r="I24" s="142">
        <v>85660393.039999992</v>
      </c>
      <c r="J24" s="142">
        <v>501240339.15999997</v>
      </c>
      <c r="K24" s="142">
        <v>163149092.83000001</v>
      </c>
      <c r="L24" s="142">
        <v>591933749.1500001</v>
      </c>
      <c r="M24" s="142">
        <v>25719820.390000001</v>
      </c>
      <c r="N24" s="142">
        <v>70211004.640000001</v>
      </c>
      <c r="O24" s="142">
        <v>0</v>
      </c>
      <c r="P24" s="142">
        <v>1639653705.4899998</v>
      </c>
      <c r="Q24" s="142">
        <f t="shared" si="0"/>
        <v>4868031301.4699993</v>
      </c>
    </row>
    <row r="25" spans="1:17" x14ac:dyDescent="0.25">
      <c r="B25" s="73" t="s">
        <v>37</v>
      </c>
      <c r="C25" s="141">
        <v>3290033162</v>
      </c>
      <c r="D25" s="141">
        <v>7773162</v>
      </c>
      <c r="E25" s="124">
        <v>0</v>
      </c>
      <c r="F25" s="124">
        <v>0</v>
      </c>
      <c r="G25" s="124"/>
      <c r="H25" s="124"/>
      <c r="I25" s="124"/>
      <c r="J25" s="124"/>
      <c r="K25" s="124"/>
      <c r="L25" s="124"/>
      <c r="M25" s="124"/>
      <c r="N25" s="124"/>
      <c r="O25" s="124"/>
      <c r="P25" s="124">
        <v>0</v>
      </c>
      <c r="Q25" s="124">
        <f t="shared" si="0"/>
        <v>0</v>
      </c>
    </row>
    <row r="26" spans="1:17" x14ac:dyDescent="0.25">
      <c r="B26" s="73" t="s">
        <v>78</v>
      </c>
      <c r="C26" s="141">
        <v>0</v>
      </c>
      <c r="D26" s="141">
        <v>6659737088.6400013</v>
      </c>
      <c r="E26" s="124">
        <v>0</v>
      </c>
      <c r="F26" s="124">
        <v>1361123249.1399999</v>
      </c>
      <c r="G26" s="124">
        <v>429339947.63</v>
      </c>
      <c r="H26" s="124">
        <v>0</v>
      </c>
      <c r="I26" s="124">
        <v>85660393.039999992</v>
      </c>
      <c r="J26" s="124">
        <v>501240339.15999997</v>
      </c>
      <c r="K26" s="124">
        <v>163149092.83000001</v>
      </c>
      <c r="L26" s="124">
        <v>591933749.1500001</v>
      </c>
      <c r="M26" s="124">
        <v>25719820.390000001</v>
      </c>
      <c r="N26" s="124">
        <v>70211004.640000001</v>
      </c>
      <c r="O26" s="124">
        <v>0</v>
      </c>
      <c r="P26" s="124">
        <v>1639653705.4899998</v>
      </c>
      <c r="Q26" s="124">
        <f t="shared" si="0"/>
        <v>4868031301.4699993</v>
      </c>
    </row>
    <row r="27" spans="1:17" x14ac:dyDescent="0.25">
      <c r="B27" s="73" t="s">
        <v>84</v>
      </c>
      <c r="C27" s="141">
        <v>777000000</v>
      </c>
      <c r="D27" s="141">
        <v>777000000</v>
      </c>
      <c r="E27" s="124">
        <v>0</v>
      </c>
      <c r="F27" s="124"/>
      <c r="G27" s="124"/>
      <c r="H27" s="124"/>
      <c r="I27" s="124"/>
      <c r="J27" s="124"/>
      <c r="K27" s="124"/>
      <c r="L27" s="124"/>
      <c r="M27" s="124"/>
      <c r="N27" s="124"/>
      <c r="O27" s="124"/>
      <c r="P27" s="124"/>
      <c r="Q27" s="124">
        <f t="shared" si="0"/>
        <v>0</v>
      </c>
    </row>
    <row r="28" spans="1:17" s="43" customFormat="1" x14ac:dyDescent="0.25">
      <c r="A28"/>
      <c r="B28" s="4" t="s">
        <v>39</v>
      </c>
      <c r="C28" s="146">
        <v>45067464</v>
      </c>
      <c r="D28" s="146">
        <v>71220411.900000006</v>
      </c>
      <c r="E28" s="142">
        <v>0</v>
      </c>
      <c r="F28" s="142"/>
      <c r="G28" s="142"/>
      <c r="H28" s="142"/>
      <c r="I28" s="142"/>
      <c r="J28" s="142"/>
      <c r="K28" s="142"/>
      <c r="L28" s="142"/>
      <c r="M28" s="142"/>
      <c r="N28" s="142"/>
      <c r="O28" s="142">
        <v>0</v>
      </c>
      <c r="P28" s="142">
        <v>10198725.600000001</v>
      </c>
      <c r="Q28" s="142">
        <f t="shared" si="0"/>
        <v>10198725.600000001</v>
      </c>
    </row>
    <row r="29" spans="1:17" x14ac:dyDescent="0.25">
      <c r="B29" s="73" t="s">
        <v>40</v>
      </c>
      <c r="C29" s="141">
        <v>45067464</v>
      </c>
      <c r="D29" s="141">
        <v>45064764</v>
      </c>
      <c r="E29" s="124">
        <v>0</v>
      </c>
      <c r="F29" s="124"/>
      <c r="G29" s="124"/>
      <c r="H29" s="124"/>
      <c r="I29" s="124"/>
      <c r="J29" s="124"/>
      <c r="K29" s="124"/>
      <c r="L29" s="124"/>
      <c r="M29" s="124"/>
      <c r="N29" s="124"/>
      <c r="O29" s="124"/>
      <c r="P29" s="124">
        <v>0</v>
      </c>
      <c r="Q29" s="124">
        <f t="shared" si="0"/>
        <v>0</v>
      </c>
    </row>
    <row r="30" spans="1:17" x14ac:dyDescent="0.25">
      <c r="B30" s="73" t="s">
        <v>85</v>
      </c>
      <c r="C30" s="141">
        <v>0</v>
      </c>
      <c r="D30" s="141">
        <v>2700</v>
      </c>
      <c r="E30" s="124">
        <v>0</v>
      </c>
      <c r="F30" s="124"/>
      <c r="G30" s="124"/>
      <c r="H30" s="124"/>
      <c r="I30" s="124"/>
      <c r="J30" s="124"/>
      <c r="K30" s="124"/>
      <c r="L30" s="124"/>
      <c r="M30" s="124"/>
      <c r="N30" s="124"/>
      <c r="O30" s="124"/>
      <c r="P30" s="124">
        <v>0</v>
      </c>
      <c r="Q30" s="124">
        <f t="shared" si="0"/>
        <v>0</v>
      </c>
    </row>
    <row r="31" spans="1:17" x14ac:dyDescent="0.25">
      <c r="B31" s="73" t="s">
        <v>86</v>
      </c>
      <c r="C31" s="141">
        <v>0</v>
      </c>
      <c r="D31" s="141">
        <v>26152947.899999999</v>
      </c>
      <c r="E31" s="124">
        <v>0</v>
      </c>
      <c r="F31" s="124"/>
      <c r="G31" s="124"/>
      <c r="H31" s="124"/>
      <c r="I31" s="124"/>
      <c r="J31" s="124"/>
      <c r="K31" s="124"/>
      <c r="L31" s="124"/>
      <c r="M31" s="124"/>
      <c r="N31" s="124"/>
      <c r="O31" s="124">
        <v>0</v>
      </c>
      <c r="P31" s="124">
        <v>10198725.600000001</v>
      </c>
      <c r="Q31" s="124">
        <f t="shared" si="0"/>
        <v>10198725.600000001</v>
      </c>
    </row>
    <row r="32" spans="1:17" x14ac:dyDescent="0.25">
      <c r="B32" s="8" t="s">
        <v>42</v>
      </c>
      <c r="C32" s="125">
        <f t="shared" ref="C32:P32" si="1">C10+C12+C28+C24+C18+C22</f>
        <v>100724662788</v>
      </c>
      <c r="D32" s="125">
        <f t="shared" si="1"/>
        <v>111979532843.85999</v>
      </c>
      <c r="E32" s="143">
        <f t="shared" si="1"/>
        <v>3382037276.3599997</v>
      </c>
      <c r="F32" s="143">
        <f t="shared" si="1"/>
        <v>5500120714.8499994</v>
      </c>
      <c r="G32" s="143">
        <f t="shared" si="1"/>
        <v>4765175464.5600004</v>
      </c>
      <c r="H32" s="143">
        <f t="shared" si="1"/>
        <v>4475981038.3200006</v>
      </c>
      <c r="I32" s="143">
        <f t="shared" si="1"/>
        <v>5027972295.9099998</v>
      </c>
      <c r="J32" s="143">
        <f t="shared" si="1"/>
        <v>6047019707.6100006</v>
      </c>
      <c r="K32" s="143">
        <f t="shared" si="1"/>
        <v>5027711916.7999992</v>
      </c>
      <c r="L32" s="143">
        <f t="shared" si="1"/>
        <v>5792486848.4500008</v>
      </c>
      <c r="M32" s="143">
        <f t="shared" si="1"/>
        <v>5089150027.6600008</v>
      </c>
      <c r="N32" s="143">
        <f t="shared" si="1"/>
        <v>5420799128.3099995</v>
      </c>
      <c r="O32" s="143">
        <f t="shared" si="1"/>
        <v>6016863351.6300011</v>
      </c>
      <c r="P32" s="143">
        <f t="shared" si="1"/>
        <v>12568895644.489998</v>
      </c>
      <c r="Q32" s="143">
        <f t="shared" si="0"/>
        <v>69114213414.950012</v>
      </c>
    </row>
    <row r="33" spans="2:17" x14ac:dyDescent="0.25">
      <c r="B33" s="1"/>
      <c r="C33" s="1"/>
      <c r="D33" s="1"/>
      <c r="E33" s="32"/>
      <c r="F33" s="32"/>
      <c r="G33" s="32"/>
      <c r="H33" s="32"/>
      <c r="I33" s="32"/>
      <c r="J33" s="32"/>
      <c r="K33" s="32"/>
      <c r="L33" s="32"/>
      <c r="M33" s="32"/>
      <c r="N33" s="32"/>
      <c r="O33" s="32"/>
      <c r="P33" s="32"/>
      <c r="Q33" s="31"/>
    </row>
    <row r="34" spans="2:17" x14ac:dyDescent="0.25">
      <c r="B34" s="39"/>
      <c r="C34" s="39"/>
      <c r="D34" s="39"/>
      <c r="E34" s="32"/>
      <c r="F34" s="32"/>
      <c r="G34" s="30"/>
      <c r="H34" s="30"/>
      <c r="I34" s="30"/>
      <c r="J34" s="30"/>
      <c r="K34" s="30"/>
      <c r="L34" s="30"/>
      <c r="M34" s="30"/>
      <c r="N34" s="30"/>
      <c r="O34" s="30"/>
      <c r="P34" s="30"/>
      <c r="Q34" s="19"/>
    </row>
    <row r="35" spans="2:17" ht="30" x14ac:dyDescent="0.25">
      <c r="B35" s="8" t="s">
        <v>43</v>
      </c>
      <c r="C35" s="97" t="s">
        <v>7</v>
      </c>
      <c r="D35" s="97" t="s">
        <v>8</v>
      </c>
      <c r="E35" s="29" t="s">
        <v>10</v>
      </c>
      <c r="F35" s="29" t="s">
        <v>11</v>
      </c>
      <c r="G35" s="29" t="s">
        <v>12</v>
      </c>
      <c r="H35" s="29" t="s">
        <v>13</v>
      </c>
      <c r="I35" s="29" t="s">
        <v>14</v>
      </c>
      <c r="J35" s="29" t="s">
        <v>15</v>
      </c>
      <c r="K35" s="29" t="s">
        <v>16</v>
      </c>
      <c r="L35" s="29" t="s">
        <v>17</v>
      </c>
      <c r="M35" s="29" t="s">
        <v>18</v>
      </c>
      <c r="N35" s="29" t="s">
        <v>19</v>
      </c>
      <c r="O35" s="29" t="s">
        <v>20</v>
      </c>
      <c r="P35" s="29" t="s">
        <v>21</v>
      </c>
      <c r="Q35" s="29" t="s">
        <v>22</v>
      </c>
    </row>
    <row r="36" spans="2:17" x14ac:dyDescent="0.25">
      <c r="B36" s="4" t="s">
        <v>23</v>
      </c>
      <c r="C36" s="142">
        <v>1801649923</v>
      </c>
      <c r="D36" s="142">
        <v>1071759331.6600001</v>
      </c>
      <c r="E36" s="142">
        <v>0</v>
      </c>
      <c r="F36" s="142">
        <v>0</v>
      </c>
      <c r="G36" s="142">
        <v>0</v>
      </c>
      <c r="H36" s="142">
        <v>932191.08</v>
      </c>
      <c r="I36" s="142">
        <v>3391521.6100000003</v>
      </c>
      <c r="J36" s="142">
        <v>1672183.03</v>
      </c>
      <c r="K36" s="142">
        <v>1007538.5</v>
      </c>
      <c r="L36" s="142">
        <v>726272.18</v>
      </c>
      <c r="M36" s="142">
        <v>401602</v>
      </c>
      <c r="N36" s="142">
        <v>214400</v>
      </c>
      <c r="O36" s="142">
        <v>129853.75</v>
      </c>
      <c r="P36" s="142">
        <v>179811.36000000034</v>
      </c>
      <c r="Q36" s="142">
        <f>SUM(E36:P36)</f>
        <v>8655373.5100000016</v>
      </c>
    </row>
    <row r="37" spans="2:17" x14ac:dyDescent="0.25">
      <c r="B37" s="74" t="s">
        <v>24</v>
      </c>
      <c r="C37" s="140">
        <v>1801649923</v>
      </c>
      <c r="D37" s="140">
        <v>1071759331.6600001</v>
      </c>
      <c r="E37" s="141">
        <v>0</v>
      </c>
      <c r="F37" s="141">
        <v>0</v>
      </c>
      <c r="G37" s="141">
        <v>0</v>
      </c>
      <c r="H37" s="141">
        <v>932191.08</v>
      </c>
      <c r="I37" s="141">
        <v>3391521.6100000003</v>
      </c>
      <c r="J37" s="141">
        <v>1672183.03</v>
      </c>
      <c r="K37" s="141">
        <v>1007538.5</v>
      </c>
      <c r="L37" s="141">
        <v>726272.18</v>
      </c>
      <c r="M37" s="141">
        <v>401602</v>
      </c>
      <c r="N37" s="141">
        <v>214400</v>
      </c>
      <c r="O37" s="141">
        <v>129853.75</v>
      </c>
      <c r="P37" s="141">
        <v>179811.36000000034</v>
      </c>
      <c r="Q37" s="141">
        <f t="shared" ref="Q37:Q47" si="2">SUM(E37:P37)</f>
        <v>8655373.5100000016</v>
      </c>
    </row>
    <row r="38" spans="2:17" x14ac:dyDescent="0.25">
      <c r="B38" s="4" t="s">
        <v>25</v>
      </c>
      <c r="C38" s="138">
        <v>1342791336</v>
      </c>
      <c r="D38" s="138">
        <v>1343309171</v>
      </c>
      <c r="E38" s="142">
        <v>0</v>
      </c>
      <c r="F38" s="142">
        <v>747121.22</v>
      </c>
      <c r="G38" s="142">
        <v>373561</v>
      </c>
      <c r="H38" s="142">
        <v>373561</v>
      </c>
      <c r="I38" s="142">
        <v>373561</v>
      </c>
      <c r="J38" s="142">
        <v>373561</v>
      </c>
      <c r="K38" s="142">
        <v>373561</v>
      </c>
      <c r="L38" s="142">
        <v>373561</v>
      </c>
      <c r="M38" s="142">
        <v>373561</v>
      </c>
      <c r="N38" s="142">
        <v>863634.5</v>
      </c>
      <c r="O38" s="142">
        <v>373561</v>
      </c>
      <c r="P38" s="142">
        <v>373561</v>
      </c>
      <c r="Q38" s="142">
        <f t="shared" si="2"/>
        <v>4972804.72</v>
      </c>
    </row>
    <row r="39" spans="2:17" x14ac:dyDescent="0.25">
      <c r="B39" s="74" t="s">
        <v>26</v>
      </c>
      <c r="C39" s="140">
        <v>10000000</v>
      </c>
      <c r="D39" s="140">
        <v>10000000</v>
      </c>
      <c r="E39" s="140">
        <v>0</v>
      </c>
      <c r="F39" s="140"/>
      <c r="G39" s="140"/>
      <c r="H39" s="140"/>
      <c r="I39" s="140"/>
      <c r="J39" s="140"/>
      <c r="K39" s="140"/>
      <c r="L39" s="140"/>
      <c r="M39" s="140"/>
      <c r="N39" s="140"/>
      <c r="O39" s="140"/>
      <c r="P39" s="140"/>
      <c r="Q39" s="124">
        <f t="shared" si="2"/>
        <v>0</v>
      </c>
    </row>
    <row r="40" spans="2:17" x14ac:dyDescent="0.25">
      <c r="B40" s="74" t="s">
        <v>56</v>
      </c>
      <c r="C40" s="140">
        <v>4482732</v>
      </c>
      <c r="D40" s="140">
        <v>5000567</v>
      </c>
      <c r="E40" s="140">
        <v>0</v>
      </c>
      <c r="F40" s="140">
        <v>747121.22</v>
      </c>
      <c r="G40" s="140">
        <v>373561</v>
      </c>
      <c r="H40" s="140">
        <v>373561</v>
      </c>
      <c r="I40" s="140">
        <v>373561</v>
      </c>
      <c r="J40" s="140">
        <v>373561</v>
      </c>
      <c r="K40" s="140">
        <v>373561</v>
      </c>
      <c r="L40" s="140">
        <v>373561</v>
      </c>
      <c r="M40" s="140">
        <v>373561</v>
      </c>
      <c r="N40" s="140">
        <v>863634.5</v>
      </c>
      <c r="O40" s="140">
        <v>373561</v>
      </c>
      <c r="P40" s="140">
        <v>373561</v>
      </c>
      <c r="Q40" s="124">
        <f t="shared" si="2"/>
        <v>4972804.72</v>
      </c>
    </row>
    <row r="41" spans="2:17" x14ac:dyDescent="0.25">
      <c r="B41" s="74" t="s">
        <v>44</v>
      </c>
      <c r="C41" s="140">
        <v>1328308604</v>
      </c>
      <c r="D41" s="140">
        <v>1328308604</v>
      </c>
      <c r="E41" s="140">
        <v>0</v>
      </c>
      <c r="F41" s="140"/>
      <c r="G41" s="140"/>
      <c r="H41" s="140"/>
      <c r="I41" s="140"/>
      <c r="J41" s="140"/>
      <c r="K41" s="140"/>
      <c r="L41" s="140"/>
      <c r="M41" s="140"/>
      <c r="N41" s="140"/>
      <c r="O41" s="140"/>
      <c r="P41" s="140"/>
      <c r="Q41" s="124">
        <f t="shared" si="2"/>
        <v>0</v>
      </c>
    </row>
    <row r="42" spans="2:17" x14ac:dyDescent="0.25">
      <c r="B42" s="40" t="s">
        <v>28</v>
      </c>
      <c r="C42" s="142">
        <v>615375854</v>
      </c>
      <c r="D42" s="142">
        <v>615563356</v>
      </c>
      <c r="E42" s="142">
        <v>0</v>
      </c>
      <c r="F42" s="142">
        <v>1000590.66</v>
      </c>
      <c r="G42" s="142">
        <v>511621.85</v>
      </c>
      <c r="H42" s="142">
        <v>512887.63</v>
      </c>
      <c r="I42" s="142">
        <v>520586.42</v>
      </c>
      <c r="J42" s="142">
        <v>525791.71</v>
      </c>
      <c r="K42" s="142">
        <v>533230.15</v>
      </c>
      <c r="L42" s="142">
        <v>578816.77</v>
      </c>
      <c r="M42" s="142">
        <v>545744.97</v>
      </c>
      <c r="N42" s="142">
        <v>831709.63</v>
      </c>
      <c r="O42" s="142">
        <v>0</v>
      </c>
      <c r="P42" s="142">
        <v>4650</v>
      </c>
      <c r="Q42" s="142">
        <f t="shared" si="2"/>
        <v>5565629.79</v>
      </c>
    </row>
    <row r="43" spans="2:17" x14ac:dyDescent="0.25">
      <c r="B43" s="74" t="s">
        <v>29</v>
      </c>
      <c r="C43" s="140">
        <v>90509201</v>
      </c>
      <c r="D43" s="140">
        <v>90696703</v>
      </c>
      <c r="E43" s="140">
        <v>0</v>
      </c>
      <c r="F43" s="140">
        <v>1000590.66</v>
      </c>
      <c r="G43" s="140">
        <v>511621.85</v>
      </c>
      <c r="H43" s="140">
        <v>512887.63</v>
      </c>
      <c r="I43" s="140">
        <v>520586.42</v>
      </c>
      <c r="J43" s="140">
        <v>525791.71</v>
      </c>
      <c r="K43" s="140">
        <v>533230.15</v>
      </c>
      <c r="L43" s="140">
        <v>578816.77</v>
      </c>
      <c r="M43" s="140">
        <v>545744.97</v>
      </c>
      <c r="N43" s="140">
        <v>831709.63</v>
      </c>
      <c r="O43" s="140">
        <v>0</v>
      </c>
      <c r="P43" s="140">
        <v>4650</v>
      </c>
      <c r="Q43" s="140">
        <f t="shared" si="2"/>
        <v>5565629.79</v>
      </c>
    </row>
    <row r="44" spans="2:17" x14ac:dyDescent="0.25">
      <c r="B44" s="74" t="s">
        <v>30</v>
      </c>
      <c r="C44" s="140">
        <v>524866653</v>
      </c>
      <c r="D44" s="140">
        <v>524866653</v>
      </c>
      <c r="E44" s="140">
        <v>0</v>
      </c>
      <c r="F44" s="140"/>
      <c r="G44" s="140"/>
      <c r="H44" s="140"/>
      <c r="I44" s="140"/>
      <c r="J44" s="140"/>
      <c r="K44" s="140"/>
      <c r="L44" s="140"/>
      <c r="M44" s="140"/>
      <c r="N44" s="140"/>
      <c r="O44" s="140"/>
      <c r="P44" s="140"/>
      <c r="Q44" s="140">
        <f t="shared" si="2"/>
        <v>0</v>
      </c>
    </row>
    <row r="45" spans="2:17" x14ac:dyDescent="0.25">
      <c r="B45" s="40" t="s">
        <v>87</v>
      </c>
      <c r="C45" s="142">
        <v>0</v>
      </c>
      <c r="D45" s="142">
        <v>0</v>
      </c>
      <c r="E45" s="142">
        <v>0</v>
      </c>
      <c r="F45" s="142"/>
      <c r="G45" s="142"/>
      <c r="H45" s="142"/>
      <c r="I45" s="142"/>
      <c r="J45" s="142"/>
      <c r="K45" s="142"/>
      <c r="L45" s="142"/>
      <c r="M45" s="142"/>
      <c r="N45" s="142"/>
      <c r="O45" s="142"/>
      <c r="P45" s="142">
        <v>0</v>
      </c>
      <c r="Q45" s="140">
        <f t="shared" si="2"/>
        <v>0</v>
      </c>
    </row>
    <row r="46" spans="2:17" x14ac:dyDescent="0.25">
      <c r="B46" s="73" t="s">
        <v>88</v>
      </c>
      <c r="C46" s="124">
        <v>0</v>
      </c>
      <c r="D46" s="124">
        <v>0</v>
      </c>
      <c r="E46" s="124">
        <v>0</v>
      </c>
      <c r="F46" s="124"/>
      <c r="G46" s="124"/>
      <c r="H46" s="124"/>
      <c r="I46" s="124"/>
      <c r="J46" s="124"/>
      <c r="K46" s="124"/>
      <c r="L46" s="124"/>
      <c r="M46" s="124"/>
      <c r="N46" s="124"/>
      <c r="O46" s="124"/>
      <c r="P46" s="124">
        <v>0</v>
      </c>
      <c r="Q46" s="124">
        <f t="shared" si="2"/>
        <v>0</v>
      </c>
    </row>
    <row r="47" spans="2:17" s="10" customFormat="1" x14ac:dyDescent="0.25">
      <c r="B47" s="8" t="s">
        <v>45</v>
      </c>
      <c r="C47" s="125">
        <f t="shared" ref="C47:P47" si="3">C36+C38+C42+C45</f>
        <v>3759817113</v>
      </c>
      <c r="D47" s="125">
        <f t="shared" si="3"/>
        <v>3030631858.6599998</v>
      </c>
      <c r="E47" s="143">
        <f t="shared" si="3"/>
        <v>0</v>
      </c>
      <c r="F47" s="143">
        <f t="shared" si="3"/>
        <v>1747711.88</v>
      </c>
      <c r="G47" s="143">
        <f t="shared" si="3"/>
        <v>885182.85</v>
      </c>
      <c r="H47" s="143">
        <f t="shared" si="3"/>
        <v>1818639.71</v>
      </c>
      <c r="I47" s="143">
        <f t="shared" si="3"/>
        <v>4285669.03</v>
      </c>
      <c r="J47" s="143">
        <f t="shared" si="3"/>
        <v>2571535.7400000002</v>
      </c>
      <c r="K47" s="143">
        <f t="shared" si="3"/>
        <v>1914329.65</v>
      </c>
      <c r="L47" s="143">
        <f t="shared" si="3"/>
        <v>1678649.9500000002</v>
      </c>
      <c r="M47" s="143">
        <f t="shared" si="3"/>
        <v>1320907.97</v>
      </c>
      <c r="N47" s="143">
        <f t="shared" si="3"/>
        <v>1909744.13</v>
      </c>
      <c r="O47" s="143">
        <f t="shared" si="3"/>
        <v>503414.75</v>
      </c>
      <c r="P47" s="143">
        <f t="shared" si="3"/>
        <v>558022.36000000034</v>
      </c>
      <c r="Q47" s="143">
        <f t="shared" si="2"/>
        <v>19193808.02</v>
      </c>
    </row>
    <row r="48" spans="2:17" x14ac:dyDescent="0.25">
      <c r="C48" s="9"/>
      <c r="D48" s="9"/>
      <c r="E48" s="141"/>
      <c r="F48" s="141"/>
      <c r="G48" s="141"/>
      <c r="H48" s="141"/>
      <c r="I48" s="141"/>
      <c r="J48" s="141"/>
      <c r="K48" s="141"/>
      <c r="L48" s="141"/>
      <c r="M48" s="141"/>
      <c r="N48" s="141"/>
      <c r="O48" s="141"/>
      <c r="P48" s="141"/>
      <c r="Q48" s="141"/>
    </row>
    <row r="49" spans="2:17" s="11" customFormat="1" x14ac:dyDescent="0.25">
      <c r="B49" s="8" t="s">
        <v>46</v>
      </c>
      <c r="C49" s="125">
        <f t="shared" ref="C49:Q49" si="4">C32+C47</f>
        <v>104484479901</v>
      </c>
      <c r="D49" s="125">
        <f t="shared" si="4"/>
        <v>115010164702.51999</v>
      </c>
      <c r="E49" s="143">
        <f t="shared" si="4"/>
        <v>3382037276.3599997</v>
      </c>
      <c r="F49" s="143">
        <f t="shared" si="4"/>
        <v>5501868426.7299995</v>
      </c>
      <c r="G49" s="143">
        <f t="shared" si="4"/>
        <v>4766060647.4100008</v>
      </c>
      <c r="H49" s="143">
        <f t="shared" si="4"/>
        <v>4477799678.0300007</v>
      </c>
      <c r="I49" s="143">
        <f t="shared" si="4"/>
        <v>5032257964.9399996</v>
      </c>
      <c r="J49" s="143">
        <f t="shared" si="4"/>
        <v>6049591243.3500004</v>
      </c>
      <c r="K49" s="143">
        <f t="shared" si="4"/>
        <v>5029626246.4499989</v>
      </c>
      <c r="L49" s="143">
        <f t="shared" si="4"/>
        <v>5794165498.4000006</v>
      </c>
      <c r="M49" s="143">
        <f t="shared" si="4"/>
        <v>5090470935.6300011</v>
      </c>
      <c r="N49" s="143">
        <f t="shared" si="4"/>
        <v>5422708872.4399996</v>
      </c>
      <c r="O49" s="143">
        <f t="shared" si="4"/>
        <v>6017366766.3800011</v>
      </c>
      <c r="P49" s="143">
        <f t="shared" si="4"/>
        <v>12569453666.849998</v>
      </c>
      <c r="Q49" s="143">
        <f t="shared" si="4"/>
        <v>69133407222.970016</v>
      </c>
    </row>
    <row r="50" spans="2:17" x14ac:dyDescent="0.25">
      <c r="B50" s="13" t="s">
        <v>89</v>
      </c>
      <c r="C50" s="13"/>
      <c r="D50" s="13"/>
      <c r="E50" s="14"/>
      <c r="F50" s="20"/>
      <c r="G50" s="20"/>
      <c r="H50" s="20"/>
      <c r="I50" s="20"/>
      <c r="J50" s="20"/>
      <c r="K50" s="20"/>
      <c r="L50" s="20"/>
      <c r="M50" s="20"/>
      <c r="N50" s="20"/>
      <c r="O50" s="20"/>
      <c r="P50" s="20"/>
      <c r="Q50" s="19"/>
    </row>
    <row r="51" spans="2:17" x14ac:dyDescent="0.25">
      <c r="B51" s="15" t="s">
        <v>60</v>
      </c>
      <c r="C51" s="15"/>
      <c r="D51" s="15"/>
      <c r="E51" s="14"/>
      <c r="F51" s="20"/>
      <c r="G51" s="20"/>
      <c r="H51" s="20"/>
      <c r="I51" s="20"/>
      <c r="J51" s="20"/>
      <c r="K51" s="20"/>
      <c r="L51" s="20"/>
      <c r="M51" s="20"/>
      <c r="N51" s="20"/>
      <c r="O51" s="20"/>
      <c r="P51" s="20"/>
      <c r="Q51" s="19"/>
    </row>
    <row r="52" spans="2:17" x14ac:dyDescent="0.25">
      <c r="B52" s="208"/>
      <c r="C52" s="208"/>
      <c r="D52" s="208"/>
      <c r="E52" s="208"/>
      <c r="F52" s="21"/>
      <c r="G52" s="21"/>
      <c r="H52" s="21"/>
      <c r="I52" s="22"/>
      <c r="J52" s="21"/>
      <c r="K52" s="20"/>
      <c r="L52" s="20"/>
      <c r="M52" s="20"/>
      <c r="N52" s="20"/>
      <c r="O52" s="20"/>
      <c r="P52" s="20"/>
      <c r="Q52" s="19"/>
    </row>
    <row r="53" spans="2:17" x14ac:dyDescent="0.25">
      <c r="B53" s="190"/>
      <c r="C53" s="190"/>
      <c r="D53" s="190"/>
      <c r="E53" s="190"/>
      <c r="F53" s="190"/>
      <c r="G53" s="190"/>
      <c r="H53" s="190"/>
      <c r="I53" s="190"/>
      <c r="J53" s="190"/>
      <c r="K53" s="18"/>
      <c r="L53" s="18"/>
      <c r="M53" s="18"/>
      <c r="N53" s="18"/>
      <c r="O53" s="18"/>
      <c r="P53" s="18"/>
      <c r="Q53" s="18"/>
    </row>
    <row r="54" spans="2:17" s="17" customFormat="1" ht="14.25" customHeight="1" x14ac:dyDescent="0.25">
      <c r="B54" s="191"/>
      <c r="C54" s="191"/>
      <c r="D54" s="191"/>
      <c r="E54" s="191"/>
      <c r="F54" s="191"/>
      <c r="G54" s="191"/>
      <c r="H54" s="191"/>
      <c r="I54" s="191"/>
    </row>
    <row r="57" spans="2:17" s="17" customFormat="1" x14ac:dyDescent="0.25">
      <c r="B57"/>
    </row>
  </sheetData>
  <mergeCells count="12">
    <mergeCell ref="B52:E52"/>
    <mergeCell ref="B53:J53"/>
    <mergeCell ref="B54:I5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6 Q32:Q39 Q27:Q31 Q42:Q43 Q40:Q41 Q46 Q44:Q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9FCC-3C72-694F-A5B4-E0E82FCF9C93}">
  <sheetPr codeName="Hoja7"/>
  <dimension ref="A1:Q55"/>
  <sheetViews>
    <sheetView showGridLines="0" zoomScale="70" zoomScaleNormal="70" workbookViewId="0">
      <selection activeCell="E35" sqref="E35:Q44"/>
    </sheetView>
  </sheetViews>
  <sheetFormatPr baseColWidth="10" defaultColWidth="11.42578125" defaultRowHeight="15" x14ac:dyDescent="0.25"/>
  <cols>
    <col min="1" max="1" width="4.85546875" customWidth="1"/>
    <col min="2" max="2" width="89" customWidth="1"/>
    <col min="3" max="3" width="19.28515625" customWidth="1"/>
    <col min="4" max="4" width="19.42578125" customWidth="1"/>
    <col min="5" max="17" width="14.140625" style="17"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90</v>
      </c>
      <c r="C7" s="3"/>
      <c r="D7" s="3"/>
      <c r="E7" s="38"/>
      <c r="F7" s="38"/>
      <c r="G7" s="38"/>
      <c r="H7" s="38"/>
      <c r="I7" s="38"/>
      <c r="J7" s="38"/>
      <c r="K7" s="38"/>
      <c r="L7" s="38"/>
      <c r="M7" s="38"/>
      <c r="N7" s="38"/>
      <c r="O7" s="38"/>
      <c r="P7" s="38"/>
      <c r="Q7" s="37" t="s">
        <v>5</v>
      </c>
    </row>
    <row r="8" spans="2:17" x14ac:dyDescent="0.25">
      <c r="B8" s="195" t="s">
        <v>6</v>
      </c>
      <c r="C8" s="196" t="s">
        <v>91</v>
      </c>
      <c r="D8" s="196" t="s">
        <v>92</v>
      </c>
      <c r="E8" s="197" t="s">
        <v>9</v>
      </c>
      <c r="F8" s="197"/>
      <c r="G8" s="197"/>
      <c r="H8" s="197"/>
      <c r="I8" s="197"/>
      <c r="J8" s="197"/>
      <c r="K8" s="197"/>
      <c r="L8" s="197"/>
      <c r="M8" s="197"/>
      <c r="N8" s="197"/>
      <c r="O8" s="197"/>
      <c r="P8" s="197"/>
      <c r="Q8" s="197"/>
    </row>
    <row r="9" spans="2:17" ht="30.6" customHeight="1" x14ac:dyDescent="0.25">
      <c r="B9" s="195"/>
      <c r="C9" s="196"/>
      <c r="D9" s="196"/>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82581145959</v>
      </c>
      <c r="D10" s="119">
        <v>91896657255.87999</v>
      </c>
      <c r="E10" s="119">
        <v>3826209908.1100001</v>
      </c>
      <c r="F10" s="119">
        <v>3875216753.5900006</v>
      </c>
      <c r="G10" s="119">
        <v>4374900231.7200003</v>
      </c>
      <c r="H10" s="119">
        <v>4311312553.7200003</v>
      </c>
      <c r="I10" s="119">
        <v>4623795612.5499992</v>
      </c>
      <c r="J10" s="119">
        <v>5115192466.9300032</v>
      </c>
      <c r="K10" s="119">
        <v>6459722812.4799995</v>
      </c>
      <c r="L10" s="119">
        <v>5090108128.2300005</v>
      </c>
      <c r="M10" s="119">
        <v>4921352747.5599985</v>
      </c>
      <c r="N10" s="119">
        <v>5760066455.4100008</v>
      </c>
      <c r="O10" s="119">
        <v>5619120630.2599983</v>
      </c>
      <c r="P10" s="119">
        <v>9233961763.1900024</v>
      </c>
      <c r="Q10" s="81">
        <f>SUM(E10:P10)</f>
        <v>63210960063.750015</v>
      </c>
    </row>
    <row r="11" spans="2:17" x14ac:dyDescent="0.25">
      <c r="B11" s="74" t="s">
        <v>24</v>
      </c>
      <c r="C11" s="140">
        <v>82581145959</v>
      </c>
      <c r="D11" s="184">
        <v>91896657255.87999</v>
      </c>
      <c r="E11" s="184">
        <v>3826209908.1100001</v>
      </c>
      <c r="F11" s="141">
        <v>3875216753.5900006</v>
      </c>
      <c r="G11" s="141">
        <v>4374900231.7200003</v>
      </c>
      <c r="H11" s="141">
        <v>4311312553.7200003</v>
      </c>
      <c r="I11" s="141">
        <v>4623795612.5499992</v>
      </c>
      <c r="J11" s="141">
        <v>5115192466.9300032</v>
      </c>
      <c r="K11" s="141">
        <v>6459722812.4799995</v>
      </c>
      <c r="L11" s="141">
        <v>5090108128.2300005</v>
      </c>
      <c r="M11" s="141">
        <v>4921352747.5599985</v>
      </c>
      <c r="N11" s="141">
        <v>5760066455.4100008</v>
      </c>
      <c r="O11" s="141">
        <v>5619120630.2599983</v>
      </c>
      <c r="P11" s="141">
        <v>9233961763.1900024</v>
      </c>
      <c r="Q11" s="78">
        <f>SUM(E11:P11)</f>
        <v>63210960063.750015</v>
      </c>
    </row>
    <row r="12" spans="2:17" x14ac:dyDescent="0.25">
      <c r="B12" s="80" t="s">
        <v>25</v>
      </c>
      <c r="C12" s="119">
        <v>1216436442</v>
      </c>
      <c r="D12" s="119">
        <v>1635096438.3199999</v>
      </c>
      <c r="E12" s="119">
        <v>18871933.57</v>
      </c>
      <c r="F12" s="119">
        <v>20648521.229999997</v>
      </c>
      <c r="G12" s="119">
        <v>34787158.379999995</v>
      </c>
      <c r="H12" s="119">
        <v>22821914.460000001</v>
      </c>
      <c r="I12" s="119">
        <v>33235642.300000001</v>
      </c>
      <c r="J12" s="119">
        <v>30129269.290000003</v>
      </c>
      <c r="K12" s="119">
        <v>82521461.290000007</v>
      </c>
      <c r="L12" s="119">
        <v>29118777.010000005</v>
      </c>
      <c r="M12" s="119">
        <v>23836835.219999999</v>
      </c>
      <c r="N12" s="119">
        <v>19842432.77</v>
      </c>
      <c r="O12" s="119">
        <v>46403414.969999999</v>
      </c>
      <c r="P12" s="119">
        <v>50741578.720000006</v>
      </c>
      <c r="Q12" s="81">
        <f>SUM(E12:P12)</f>
        <v>412958939.21000004</v>
      </c>
    </row>
    <row r="13" spans="2:17" x14ac:dyDescent="0.25">
      <c r="B13" s="74" t="s">
        <v>56</v>
      </c>
      <c r="C13" s="140">
        <v>864310753</v>
      </c>
      <c r="D13" s="185">
        <v>864310753</v>
      </c>
      <c r="E13" s="185">
        <v>0</v>
      </c>
      <c r="F13" s="185"/>
      <c r="G13" s="185"/>
      <c r="H13" s="185"/>
      <c r="I13" s="185"/>
      <c r="J13" s="185"/>
      <c r="K13" s="185"/>
      <c r="L13" s="185"/>
      <c r="M13" s="185"/>
      <c r="N13" s="185"/>
      <c r="O13" s="185"/>
      <c r="P13" s="185"/>
      <c r="Q13" s="78">
        <f t="shared" ref="Q13:Q31" si="0">SUM(E13:P13)</f>
        <v>0</v>
      </c>
    </row>
    <row r="14" spans="2:17" x14ac:dyDescent="0.25">
      <c r="B14" s="74" t="s">
        <v>26</v>
      </c>
      <c r="C14" s="140">
        <v>334200641</v>
      </c>
      <c r="D14" s="141">
        <v>340125494.25999993</v>
      </c>
      <c r="E14" s="141">
        <v>18790063.140000001</v>
      </c>
      <c r="F14" s="141">
        <v>20488341.329999998</v>
      </c>
      <c r="G14" s="141">
        <v>22413579.139999997</v>
      </c>
      <c r="H14" s="141">
        <v>19844779.460000001</v>
      </c>
      <c r="I14" s="141">
        <v>31701642.300000001</v>
      </c>
      <c r="J14" s="141">
        <v>23394080.090000004</v>
      </c>
      <c r="K14" s="141">
        <v>26151116.250000004</v>
      </c>
      <c r="L14" s="141">
        <v>26093545.960000005</v>
      </c>
      <c r="M14" s="141">
        <v>18437758.09</v>
      </c>
      <c r="N14" s="141">
        <v>18508895.969999999</v>
      </c>
      <c r="O14" s="141">
        <v>35178498.740000002</v>
      </c>
      <c r="P14" s="141">
        <v>45116741.230000004</v>
      </c>
      <c r="Q14" s="78">
        <f t="shared" si="0"/>
        <v>306119041.69999999</v>
      </c>
    </row>
    <row r="15" spans="2:17" x14ac:dyDescent="0.25">
      <c r="B15" s="74" t="s">
        <v>27</v>
      </c>
      <c r="C15" s="140">
        <v>17925048</v>
      </c>
      <c r="D15" s="141">
        <v>21882956.73</v>
      </c>
      <c r="E15" s="141">
        <v>81870.429999999993</v>
      </c>
      <c r="F15" s="141">
        <v>160179.9</v>
      </c>
      <c r="G15" s="141">
        <v>0</v>
      </c>
      <c r="H15" s="141">
        <v>2977135</v>
      </c>
      <c r="I15" s="141">
        <v>0</v>
      </c>
      <c r="J15" s="141">
        <v>1078400</v>
      </c>
      <c r="K15" s="141">
        <v>1342324.5</v>
      </c>
      <c r="L15" s="141">
        <v>153904</v>
      </c>
      <c r="M15" s="141"/>
      <c r="N15" s="141">
        <v>884948</v>
      </c>
      <c r="O15" s="141"/>
      <c r="P15" s="141">
        <v>0</v>
      </c>
      <c r="Q15" s="78">
        <f t="shared" si="0"/>
        <v>6678761.8300000001</v>
      </c>
    </row>
    <row r="16" spans="2:17" x14ac:dyDescent="0.25">
      <c r="B16" s="74" t="s">
        <v>57</v>
      </c>
      <c r="C16" s="140">
        <v>0</v>
      </c>
      <c r="D16" s="141">
        <v>487995.56999999995</v>
      </c>
      <c r="E16" s="141">
        <v>0</v>
      </c>
      <c r="F16" s="141"/>
      <c r="G16" s="141">
        <v>0</v>
      </c>
      <c r="H16" s="141"/>
      <c r="I16" s="141"/>
      <c r="J16" s="141"/>
      <c r="K16" s="141"/>
      <c r="L16" s="141">
        <v>0</v>
      </c>
      <c r="M16" s="141"/>
      <c r="N16" s="141"/>
      <c r="O16" s="141"/>
      <c r="P16" s="141"/>
      <c r="Q16" s="78">
        <f t="shared" si="0"/>
        <v>0</v>
      </c>
    </row>
    <row r="17" spans="1:17" x14ac:dyDescent="0.25">
      <c r="B17" s="74" t="s">
        <v>66</v>
      </c>
      <c r="C17" s="140">
        <v>0</v>
      </c>
      <c r="D17" s="124">
        <v>408289238.75999999</v>
      </c>
      <c r="E17" s="124">
        <v>0</v>
      </c>
      <c r="F17" s="124"/>
      <c r="G17" s="124">
        <v>12373579.239999998</v>
      </c>
      <c r="H17" s="124">
        <v>0</v>
      </c>
      <c r="I17" s="124">
        <v>1534000</v>
      </c>
      <c r="J17" s="124">
        <v>5656789.2000000002</v>
      </c>
      <c r="K17" s="124">
        <v>55028020.539999999</v>
      </c>
      <c r="L17" s="124">
        <v>2871327.05</v>
      </c>
      <c r="M17" s="124">
        <v>5399077.1300000008</v>
      </c>
      <c r="N17" s="124">
        <v>448588.79999999999</v>
      </c>
      <c r="O17" s="124">
        <v>11224916.229999999</v>
      </c>
      <c r="P17" s="124">
        <v>5624837.4899999993</v>
      </c>
      <c r="Q17" s="79">
        <f t="shared" si="0"/>
        <v>100161135.67999998</v>
      </c>
    </row>
    <row r="18" spans="1:17" x14ac:dyDescent="0.25">
      <c r="B18" s="80" t="s">
        <v>28</v>
      </c>
      <c r="C18" s="119">
        <v>27771150616</v>
      </c>
      <c r="D18" s="119">
        <v>28093168907.129997</v>
      </c>
      <c r="E18" s="119">
        <v>812169181.74000001</v>
      </c>
      <c r="F18" s="119">
        <v>947727863.24000001</v>
      </c>
      <c r="G18" s="119">
        <v>940421784.43000007</v>
      </c>
      <c r="H18" s="119">
        <v>696130402.63999999</v>
      </c>
      <c r="I18" s="119">
        <v>738123906.13</v>
      </c>
      <c r="J18" s="119">
        <v>731317194.33999991</v>
      </c>
      <c r="K18" s="119">
        <v>802266801.25000012</v>
      </c>
      <c r="L18" s="119">
        <v>701805008.19000006</v>
      </c>
      <c r="M18" s="119">
        <v>380542692.45999998</v>
      </c>
      <c r="N18" s="119">
        <v>880677408.44000018</v>
      </c>
      <c r="O18" s="119">
        <v>553741317.43999982</v>
      </c>
      <c r="P18" s="119">
        <v>969804150.81000006</v>
      </c>
      <c r="Q18" s="81">
        <f>SUM(E18:P18)</f>
        <v>9154727711.1099987</v>
      </c>
    </row>
    <row r="19" spans="1:17" x14ac:dyDescent="0.25">
      <c r="B19" s="74" t="s">
        <v>29</v>
      </c>
      <c r="C19" s="140">
        <v>22726633415</v>
      </c>
      <c r="D19" s="124">
        <v>23041268310.179996</v>
      </c>
      <c r="E19" s="124">
        <v>671413952.64999998</v>
      </c>
      <c r="F19" s="124">
        <v>803470428.99000001</v>
      </c>
      <c r="G19" s="124">
        <v>812608662.50000012</v>
      </c>
      <c r="H19" s="124">
        <v>576613915.77999997</v>
      </c>
      <c r="I19" s="124">
        <v>594975196.87</v>
      </c>
      <c r="J19" s="124">
        <v>535454470.00999999</v>
      </c>
      <c r="K19" s="124">
        <v>658251816.47000015</v>
      </c>
      <c r="L19" s="124">
        <v>569777133.00999999</v>
      </c>
      <c r="M19" s="124">
        <v>377227414.49000001</v>
      </c>
      <c r="N19" s="124">
        <v>612068051.70000017</v>
      </c>
      <c r="O19" s="124">
        <v>545420344.75999987</v>
      </c>
      <c r="P19" s="124">
        <v>962970086.71000004</v>
      </c>
      <c r="Q19" s="79">
        <f t="shared" si="0"/>
        <v>7720251473.9400005</v>
      </c>
    </row>
    <row r="20" spans="1:17" x14ac:dyDescent="0.25">
      <c r="B20" s="74" t="s">
        <v>30</v>
      </c>
      <c r="C20" s="140">
        <v>5002486173</v>
      </c>
      <c r="D20" s="124">
        <v>5009869568.9500008</v>
      </c>
      <c r="E20" s="124">
        <v>140755229.08999997</v>
      </c>
      <c r="F20" s="124">
        <v>144257434.25</v>
      </c>
      <c r="G20" s="124">
        <v>127813121.93000001</v>
      </c>
      <c r="H20" s="124">
        <v>119516486.86000001</v>
      </c>
      <c r="I20" s="124">
        <v>143148709.26000002</v>
      </c>
      <c r="J20" s="124">
        <v>195862724.32999998</v>
      </c>
      <c r="K20" s="124">
        <v>144014984.78</v>
      </c>
      <c r="L20" s="124">
        <v>132027875.18000001</v>
      </c>
      <c r="M20" s="124">
        <v>3315277.9699999979</v>
      </c>
      <c r="N20" s="124">
        <v>268609356.74000001</v>
      </c>
      <c r="O20" s="124">
        <v>8320972.6799999997</v>
      </c>
      <c r="P20" s="124">
        <v>6834064.099999994</v>
      </c>
      <c r="Q20" s="79">
        <f t="shared" si="0"/>
        <v>1434476237.1700001</v>
      </c>
    </row>
    <row r="21" spans="1:17" x14ac:dyDescent="0.25">
      <c r="B21" s="74" t="s">
        <v>31</v>
      </c>
      <c r="C21" s="140">
        <v>42031028</v>
      </c>
      <c r="D21" s="124">
        <v>42031028</v>
      </c>
      <c r="E21" s="124">
        <v>0</v>
      </c>
      <c r="F21" s="124"/>
      <c r="G21" s="124"/>
      <c r="H21" s="124"/>
      <c r="I21" s="124"/>
      <c r="J21" s="124"/>
      <c r="K21" s="124"/>
      <c r="L21" s="124"/>
      <c r="M21" s="124"/>
      <c r="N21" s="124"/>
      <c r="O21" s="124"/>
      <c r="P21" s="124"/>
      <c r="Q21" s="79">
        <f t="shared" si="0"/>
        <v>0</v>
      </c>
    </row>
    <row r="22" spans="1:17" x14ac:dyDescent="0.25">
      <c r="B22" s="80" t="s">
        <v>67</v>
      </c>
      <c r="C22" s="119">
        <v>0</v>
      </c>
      <c r="D22" s="119">
        <v>339463907.32999998</v>
      </c>
      <c r="E22" s="119">
        <v>0</v>
      </c>
      <c r="F22" s="119"/>
      <c r="G22" s="119">
        <v>0</v>
      </c>
      <c r="H22" s="119">
        <v>0</v>
      </c>
      <c r="I22" s="119">
        <v>814200</v>
      </c>
      <c r="J22" s="119">
        <v>135079025.56</v>
      </c>
      <c r="K22" s="119">
        <v>55742504.740000002</v>
      </c>
      <c r="L22" s="119">
        <v>25335176.25</v>
      </c>
      <c r="M22" s="119">
        <v>1518660</v>
      </c>
      <c r="N22" s="119">
        <v>3995994.95</v>
      </c>
      <c r="O22" s="119">
        <v>8204098.79</v>
      </c>
      <c r="P22" s="119">
        <v>6771238.1399999997</v>
      </c>
      <c r="Q22" s="81">
        <f>SUM(E22:P22)</f>
        <v>237460898.42999998</v>
      </c>
    </row>
    <row r="23" spans="1:17" x14ac:dyDescent="0.25">
      <c r="B23" s="74" t="s">
        <v>69</v>
      </c>
      <c r="C23" s="140">
        <v>0</v>
      </c>
      <c r="D23" s="124">
        <v>339463907.32999998</v>
      </c>
      <c r="E23" s="124">
        <v>0</v>
      </c>
      <c r="F23" s="124"/>
      <c r="G23" s="124">
        <v>0</v>
      </c>
      <c r="H23" s="124">
        <v>0</v>
      </c>
      <c r="I23" s="124">
        <v>814200</v>
      </c>
      <c r="J23" s="124">
        <v>135079025.56</v>
      </c>
      <c r="K23" s="124">
        <v>55742504.740000002</v>
      </c>
      <c r="L23" s="124">
        <v>25335176.25</v>
      </c>
      <c r="M23" s="124">
        <v>1518660</v>
      </c>
      <c r="N23" s="124">
        <v>3995994.95</v>
      </c>
      <c r="O23" s="124">
        <v>8204098.79</v>
      </c>
      <c r="P23" s="124">
        <v>6771238.1399999997</v>
      </c>
      <c r="Q23" s="79">
        <f t="shared" si="0"/>
        <v>237460898.42999998</v>
      </c>
    </row>
    <row r="24" spans="1:17" x14ac:dyDescent="0.25">
      <c r="B24" s="80" t="s">
        <v>34</v>
      </c>
      <c r="C24" s="119">
        <v>5864830404</v>
      </c>
      <c r="D24" s="119">
        <v>13449482688</v>
      </c>
      <c r="E24" s="119">
        <v>0</v>
      </c>
      <c r="F24" s="119"/>
      <c r="G24" s="119">
        <v>0</v>
      </c>
      <c r="H24" s="119">
        <v>567290468.47000003</v>
      </c>
      <c r="I24" s="119">
        <v>104930846.22</v>
      </c>
      <c r="J24" s="119">
        <v>555844042.14999998</v>
      </c>
      <c r="K24" s="119">
        <v>605611.24000000011</v>
      </c>
      <c r="L24" s="119">
        <v>-5.9604644775390625E-8</v>
      </c>
      <c r="M24" s="119">
        <v>504925921.90999997</v>
      </c>
      <c r="N24" s="119">
        <v>0</v>
      </c>
      <c r="O24" s="119">
        <v>270715863.49000001</v>
      </c>
      <c r="P24" s="119">
        <v>2145691492.7800004</v>
      </c>
      <c r="Q24" s="81">
        <f>SUM(E24:P24)</f>
        <v>4150004246.2600007</v>
      </c>
    </row>
    <row r="25" spans="1:17" x14ac:dyDescent="0.25">
      <c r="B25" s="74" t="s">
        <v>37</v>
      </c>
      <c r="C25" s="124">
        <v>216449121</v>
      </c>
      <c r="D25" s="124">
        <v>216449121</v>
      </c>
      <c r="E25" s="124">
        <v>0</v>
      </c>
      <c r="F25" s="124"/>
      <c r="G25" s="124"/>
      <c r="H25" s="124"/>
      <c r="I25" s="124"/>
      <c r="J25" s="124"/>
      <c r="K25" s="124"/>
      <c r="L25" s="124"/>
      <c r="M25" s="124"/>
      <c r="N25" s="124"/>
      <c r="O25" s="124"/>
      <c r="P25" s="124"/>
      <c r="Q25" s="79">
        <f t="shared" si="0"/>
        <v>0</v>
      </c>
    </row>
    <row r="26" spans="1:17" x14ac:dyDescent="0.25">
      <c r="B26" s="74" t="s">
        <v>53</v>
      </c>
      <c r="C26" s="124">
        <v>0</v>
      </c>
      <c r="D26" s="124">
        <v>6784652284</v>
      </c>
      <c r="E26" s="124">
        <v>0</v>
      </c>
      <c r="F26" s="124"/>
      <c r="G26" s="124"/>
      <c r="H26" s="124"/>
      <c r="I26" s="124"/>
      <c r="J26" s="124"/>
      <c r="K26" s="124">
        <v>0</v>
      </c>
      <c r="L26" s="124">
        <v>0</v>
      </c>
      <c r="M26" s="124"/>
      <c r="N26" s="124"/>
      <c r="O26" s="124">
        <v>0</v>
      </c>
      <c r="P26" s="124">
        <v>1697835368.8400004</v>
      </c>
      <c r="Q26" s="79">
        <f t="shared" si="0"/>
        <v>1697835368.8400004</v>
      </c>
    </row>
    <row r="27" spans="1:17" x14ac:dyDescent="0.25">
      <c r="B27" s="74" t="s">
        <v>81</v>
      </c>
      <c r="C27" s="124">
        <v>0</v>
      </c>
      <c r="D27" s="124">
        <v>800000000</v>
      </c>
      <c r="E27" s="124">
        <v>0</v>
      </c>
      <c r="F27" s="124"/>
      <c r="G27" s="124"/>
      <c r="H27" s="124"/>
      <c r="I27" s="124"/>
      <c r="J27" s="124"/>
      <c r="K27" s="124"/>
      <c r="L27" s="124"/>
      <c r="M27" s="124">
        <v>0</v>
      </c>
      <c r="N27" s="124">
        <v>0</v>
      </c>
      <c r="O27" s="124">
        <v>0</v>
      </c>
      <c r="P27" s="124">
        <v>31435753.729999997</v>
      </c>
      <c r="Q27" s="79">
        <f t="shared" si="0"/>
        <v>31435753.729999997</v>
      </c>
    </row>
    <row r="28" spans="1:17" x14ac:dyDescent="0.25">
      <c r="B28" s="74" t="s">
        <v>78</v>
      </c>
      <c r="C28" s="124">
        <v>4844981283</v>
      </c>
      <c r="D28" s="124">
        <v>4844981283</v>
      </c>
      <c r="E28" s="124">
        <v>0</v>
      </c>
      <c r="F28" s="124"/>
      <c r="G28" s="124">
        <v>0</v>
      </c>
      <c r="H28" s="124">
        <v>567290468.47000003</v>
      </c>
      <c r="I28" s="124">
        <v>104930846.22</v>
      </c>
      <c r="J28" s="124">
        <v>555844042.14999998</v>
      </c>
      <c r="K28" s="124">
        <v>605611.24000000011</v>
      </c>
      <c r="L28" s="124">
        <v>-5.9604644775390625E-8</v>
      </c>
      <c r="M28" s="124">
        <v>504925921.90999997</v>
      </c>
      <c r="N28" s="124">
        <v>0</v>
      </c>
      <c r="O28" s="124">
        <v>270715863.49000001</v>
      </c>
      <c r="P28" s="124">
        <v>416420370.21000004</v>
      </c>
      <c r="Q28" s="79">
        <f t="shared" si="0"/>
        <v>2420733123.6900005</v>
      </c>
    </row>
    <row r="29" spans="1:17" x14ac:dyDescent="0.25">
      <c r="B29" s="74" t="s">
        <v>84</v>
      </c>
      <c r="C29" s="124">
        <v>803400000</v>
      </c>
      <c r="D29" s="124">
        <v>803400000</v>
      </c>
      <c r="E29" s="124">
        <v>0</v>
      </c>
      <c r="F29" s="124"/>
      <c r="G29" s="124"/>
      <c r="H29" s="124"/>
      <c r="I29" s="124"/>
      <c r="J29" s="124"/>
      <c r="K29" s="124"/>
      <c r="L29" s="124"/>
      <c r="M29" s="124"/>
      <c r="N29" s="124"/>
      <c r="O29" s="124"/>
      <c r="P29" s="124"/>
      <c r="Q29" s="79">
        <f t="shared" si="0"/>
        <v>0</v>
      </c>
    </row>
    <row r="30" spans="1:17" s="43" customFormat="1" x14ac:dyDescent="0.25">
      <c r="A30"/>
      <c r="B30" s="80" t="s">
        <v>39</v>
      </c>
      <c r="C30" s="119">
        <v>0</v>
      </c>
      <c r="D30" s="119">
        <v>15381656.970000001</v>
      </c>
      <c r="E30" s="119">
        <v>0</v>
      </c>
      <c r="F30" s="119">
        <v>3642973.75</v>
      </c>
      <c r="G30" s="119">
        <v>0</v>
      </c>
      <c r="H30" s="119">
        <v>487925.63</v>
      </c>
      <c r="I30" s="119">
        <v>11178000</v>
      </c>
      <c r="J30" s="119">
        <v>72757.58</v>
      </c>
      <c r="K30" s="119"/>
      <c r="L30" s="119"/>
      <c r="M30" s="119"/>
      <c r="N30" s="119">
        <v>0</v>
      </c>
      <c r="O30" s="119"/>
      <c r="P30" s="119"/>
      <c r="Q30" s="81">
        <f>SUM(E30:P30)</f>
        <v>15381656.959999999</v>
      </c>
    </row>
    <row r="31" spans="1:17" x14ac:dyDescent="0.25">
      <c r="B31" s="74" t="s">
        <v>86</v>
      </c>
      <c r="C31" s="140">
        <v>0</v>
      </c>
      <c r="D31" s="124">
        <v>15381656.970000001</v>
      </c>
      <c r="E31" s="124">
        <v>0</v>
      </c>
      <c r="F31" s="124">
        <v>3642973.75</v>
      </c>
      <c r="G31" s="124">
        <v>0</v>
      </c>
      <c r="H31" s="124">
        <v>487925.63</v>
      </c>
      <c r="I31" s="124">
        <v>11178000</v>
      </c>
      <c r="J31" s="124">
        <v>72757.58</v>
      </c>
      <c r="K31" s="124"/>
      <c r="L31" s="124"/>
      <c r="M31" s="124"/>
      <c r="N31" s="124">
        <v>0</v>
      </c>
      <c r="O31" s="124"/>
      <c r="P31" s="124"/>
      <c r="Q31" s="79">
        <f t="shared" si="0"/>
        <v>15381656.959999999</v>
      </c>
    </row>
    <row r="32" spans="1:17" x14ac:dyDescent="0.25">
      <c r="B32" s="96" t="s">
        <v>42</v>
      </c>
      <c r="C32" s="125">
        <f t="shared" ref="C32:P32" si="1">C10+C12+C30+C24+C18+C22</f>
        <v>117433563421</v>
      </c>
      <c r="D32" s="125">
        <f t="shared" si="1"/>
        <v>135429250853.62999</v>
      </c>
      <c r="E32" s="83">
        <f t="shared" si="1"/>
        <v>4657251023.4200001</v>
      </c>
      <c r="F32" s="83">
        <f t="shared" si="1"/>
        <v>4847236111.8100004</v>
      </c>
      <c r="G32" s="83">
        <f t="shared" si="1"/>
        <v>5350109174.5300007</v>
      </c>
      <c r="H32" s="83">
        <f t="shared" si="1"/>
        <v>5598043264.920001</v>
      </c>
      <c r="I32" s="83">
        <f t="shared" si="1"/>
        <v>5512078207.1999998</v>
      </c>
      <c r="J32" s="83">
        <f t="shared" si="1"/>
        <v>6567634755.8500032</v>
      </c>
      <c r="K32" s="83">
        <f t="shared" si="1"/>
        <v>7400859190.999999</v>
      </c>
      <c r="L32" s="83">
        <f t="shared" si="1"/>
        <v>5846367089.6800003</v>
      </c>
      <c r="M32" s="83">
        <f t="shared" si="1"/>
        <v>5832176857.1499987</v>
      </c>
      <c r="N32" s="83">
        <f t="shared" si="1"/>
        <v>6664582291.5700016</v>
      </c>
      <c r="O32" s="83">
        <f t="shared" si="1"/>
        <v>6498185324.9499979</v>
      </c>
      <c r="P32" s="83">
        <f t="shared" si="1"/>
        <v>12406970223.640001</v>
      </c>
      <c r="Q32" s="83">
        <f>SUM(E32:P32)</f>
        <v>77181493515.720001</v>
      </c>
    </row>
    <row r="33" spans="2:17" x14ac:dyDescent="0.25">
      <c r="B33" s="84"/>
      <c r="C33" s="85"/>
      <c r="D33" s="85"/>
      <c r="E33" s="86"/>
      <c r="F33" s="86"/>
      <c r="G33" s="86"/>
      <c r="H33" s="86"/>
      <c r="I33" s="86"/>
      <c r="J33" s="86"/>
      <c r="K33" s="86"/>
      <c r="L33" s="86"/>
      <c r="M33" s="86"/>
      <c r="N33" s="86"/>
      <c r="O33" s="86"/>
      <c r="P33" s="86"/>
      <c r="Q33" s="86"/>
    </row>
    <row r="34" spans="2:17" ht="15" customHeight="1" x14ac:dyDescent="0.25">
      <c r="B34" s="96"/>
      <c r="C34" s="82"/>
      <c r="D34" s="82"/>
      <c r="E34" s="87" t="s">
        <v>10</v>
      </c>
      <c r="F34" s="87" t="s">
        <v>11</v>
      </c>
      <c r="G34" s="87" t="s">
        <v>12</v>
      </c>
      <c r="H34" s="87" t="s">
        <v>13</v>
      </c>
      <c r="I34" s="87" t="s">
        <v>14</v>
      </c>
      <c r="J34" s="87" t="s">
        <v>15</v>
      </c>
      <c r="K34" s="87" t="s">
        <v>16</v>
      </c>
      <c r="L34" s="87" t="s">
        <v>17</v>
      </c>
      <c r="M34" s="87" t="s">
        <v>18</v>
      </c>
      <c r="N34" s="87" t="s">
        <v>19</v>
      </c>
      <c r="O34" s="87" t="s">
        <v>20</v>
      </c>
      <c r="P34" s="87" t="s">
        <v>21</v>
      </c>
      <c r="Q34" s="87" t="s">
        <v>22</v>
      </c>
    </row>
    <row r="35" spans="2:17" x14ac:dyDescent="0.25">
      <c r="B35" s="80" t="s">
        <v>23</v>
      </c>
      <c r="C35" s="119">
        <v>1083204420</v>
      </c>
      <c r="D35" s="119">
        <v>1091317975.3600001</v>
      </c>
      <c r="E35" s="81">
        <f>E36</f>
        <v>0</v>
      </c>
      <c r="F35" s="81">
        <f t="shared" ref="F35:P35" si="2">F36</f>
        <v>0</v>
      </c>
      <c r="G35" s="81">
        <f t="shared" si="2"/>
        <v>0</v>
      </c>
      <c r="H35" s="81">
        <f t="shared" si="2"/>
        <v>0</v>
      </c>
      <c r="I35" s="81">
        <f t="shared" si="2"/>
        <v>0</v>
      </c>
      <c r="J35" s="81">
        <f t="shared" si="2"/>
        <v>455400</v>
      </c>
      <c r="K35" s="81">
        <f t="shared" si="2"/>
        <v>2222103.65</v>
      </c>
      <c r="L35" s="81">
        <f t="shared" si="2"/>
        <v>1010489.41</v>
      </c>
      <c r="M35" s="81">
        <f t="shared" si="2"/>
        <v>1172662.83</v>
      </c>
      <c r="N35" s="81">
        <f t="shared" si="2"/>
        <v>926478.03</v>
      </c>
      <c r="O35" s="81">
        <f t="shared" si="2"/>
        <v>0</v>
      </c>
      <c r="P35" s="81">
        <f t="shared" si="2"/>
        <v>0</v>
      </c>
      <c r="Q35" s="81">
        <f>SUM(E35:P35)</f>
        <v>5787133.9200000009</v>
      </c>
    </row>
    <row r="36" spans="2:17" x14ac:dyDescent="0.25">
      <c r="B36" s="74" t="s">
        <v>24</v>
      </c>
      <c r="C36" s="124">
        <v>1083204420</v>
      </c>
      <c r="D36" s="124">
        <v>1091317975.3600001</v>
      </c>
      <c r="E36" s="79">
        <v>0</v>
      </c>
      <c r="F36" s="79">
        <v>0</v>
      </c>
      <c r="G36" s="79">
        <v>0</v>
      </c>
      <c r="H36" s="79">
        <v>0</v>
      </c>
      <c r="I36" s="79">
        <v>0</v>
      </c>
      <c r="J36" s="79">
        <v>455400</v>
      </c>
      <c r="K36" s="79">
        <v>2222103.65</v>
      </c>
      <c r="L36" s="79">
        <v>1010489.41</v>
      </c>
      <c r="M36" s="79">
        <v>1172662.83</v>
      </c>
      <c r="N36" s="79">
        <v>926478.03</v>
      </c>
      <c r="O36" s="79">
        <v>0</v>
      </c>
      <c r="P36" s="79">
        <v>0</v>
      </c>
      <c r="Q36" s="79">
        <f t="shared" ref="Q36:Q44" si="3">SUM(E36:P36)</f>
        <v>5787133.9200000009</v>
      </c>
    </row>
    <row r="37" spans="2:17" x14ac:dyDescent="0.25">
      <c r="B37" s="80" t="s">
        <v>25</v>
      </c>
      <c r="C37" s="119">
        <v>1342791336</v>
      </c>
      <c r="D37" s="119">
        <v>1347972971</v>
      </c>
      <c r="E37" s="81">
        <f>SUM(E38:E40)</f>
        <v>0</v>
      </c>
      <c r="F37" s="81">
        <f t="shared" ref="F37:P37" si="4">SUM(F38:F40)</f>
        <v>747122</v>
      </c>
      <c r="G37" s="81">
        <f t="shared" si="4"/>
        <v>373561</v>
      </c>
      <c r="H37" s="81">
        <f t="shared" si="4"/>
        <v>373561</v>
      </c>
      <c r="I37" s="81">
        <f t="shared" si="4"/>
        <v>373561</v>
      </c>
      <c r="J37" s="81">
        <f t="shared" si="4"/>
        <v>373561</v>
      </c>
      <c r="K37" s="81">
        <f t="shared" si="4"/>
        <v>2882218.14</v>
      </c>
      <c r="L37" s="81">
        <f t="shared" si="4"/>
        <v>373561</v>
      </c>
      <c r="M37" s="81">
        <f t="shared" si="4"/>
        <v>2327213.2199999997</v>
      </c>
      <c r="N37" s="81">
        <f t="shared" si="4"/>
        <v>373561</v>
      </c>
      <c r="O37" s="81">
        <f t="shared" si="4"/>
        <v>373561</v>
      </c>
      <c r="P37" s="81">
        <f t="shared" si="4"/>
        <v>0</v>
      </c>
      <c r="Q37" s="81">
        <f t="shared" si="3"/>
        <v>8571480.3599999994</v>
      </c>
    </row>
    <row r="38" spans="2:17" x14ac:dyDescent="0.25">
      <c r="B38" s="74" t="s">
        <v>56</v>
      </c>
      <c r="C38" s="124">
        <v>10000000</v>
      </c>
      <c r="D38" s="124">
        <v>10000000</v>
      </c>
      <c r="E38" s="79">
        <v>0</v>
      </c>
      <c r="F38" s="79">
        <v>0</v>
      </c>
      <c r="G38" s="79">
        <v>0</v>
      </c>
      <c r="H38" s="79">
        <v>0</v>
      </c>
      <c r="I38" s="79">
        <v>0</v>
      </c>
      <c r="J38" s="79">
        <v>0</v>
      </c>
      <c r="K38" s="79">
        <v>0</v>
      </c>
      <c r="L38" s="79">
        <v>0</v>
      </c>
      <c r="M38" s="79">
        <v>0</v>
      </c>
      <c r="N38" s="79">
        <v>0</v>
      </c>
      <c r="O38" s="79">
        <v>0</v>
      </c>
      <c r="P38" s="79">
        <v>0</v>
      </c>
      <c r="Q38" s="79">
        <f>SUM(E38:P38)</f>
        <v>0</v>
      </c>
    </row>
    <row r="39" spans="2:17" x14ac:dyDescent="0.25">
      <c r="B39" s="74" t="s">
        <v>26</v>
      </c>
      <c r="C39" s="124">
        <v>4482732</v>
      </c>
      <c r="D39" s="124">
        <v>9664367</v>
      </c>
      <c r="E39" s="79">
        <v>0</v>
      </c>
      <c r="F39" s="79">
        <v>747122</v>
      </c>
      <c r="G39" s="79">
        <v>373561</v>
      </c>
      <c r="H39" s="79">
        <v>373561</v>
      </c>
      <c r="I39" s="79">
        <v>373561</v>
      </c>
      <c r="J39" s="79">
        <v>373561</v>
      </c>
      <c r="K39" s="79">
        <v>2882218.14</v>
      </c>
      <c r="L39" s="79">
        <v>373561</v>
      </c>
      <c r="M39" s="79">
        <v>2327213.2199999997</v>
      </c>
      <c r="N39" s="79">
        <v>373561</v>
      </c>
      <c r="O39" s="79">
        <v>373561</v>
      </c>
      <c r="P39" s="79">
        <v>0</v>
      </c>
      <c r="Q39" s="79">
        <f t="shared" si="3"/>
        <v>8571480.3599999994</v>
      </c>
    </row>
    <row r="40" spans="2:17" x14ac:dyDescent="0.25">
      <c r="B40" s="74" t="s">
        <v>44</v>
      </c>
      <c r="C40" s="124">
        <v>1328308604</v>
      </c>
      <c r="D40" s="124">
        <v>1328308604</v>
      </c>
      <c r="E40" s="79">
        <v>0</v>
      </c>
      <c r="F40" s="79">
        <v>0</v>
      </c>
      <c r="G40" s="79">
        <v>0</v>
      </c>
      <c r="H40" s="79">
        <v>0</v>
      </c>
      <c r="I40" s="79">
        <v>0</v>
      </c>
      <c r="J40" s="79">
        <v>0</v>
      </c>
      <c r="K40" s="79">
        <v>0</v>
      </c>
      <c r="L40" s="79">
        <v>0</v>
      </c>
      <c r="M40" s="79">
        <v>0</v>
      </c>
      <c r="N40" s="79">
        <v>0</v>
      </c>
      <c r="O40" s="79">
        <v>0</v>
      </c>
      <c r="P40" s="79">
        <v>0</v>
      </c>
      <c r="Q40" s="79">
        <f t="shared" si="3"/>
        <v>0</v>
      </c>
    </row>
    <row r="41" spans="2:17" x14ac:dyDescent="0.25">
      <c r="B41" s="80" t="s">
        <v>28</v>
      </c>
      <c r="C41" s="119">
        <v>499000000</v>
      </c>
      <c r="D41" s="119">
        <v>494675168</v>
      </c>
      <c r="E41" s="81">
        <f>E42+E43</f>
        <v>1126205.8700000001</v>
      </c>
      <c r="F41" s="81">
        <f t="shared" ref="F41:P41" si="5">F42+F43</f>
        <v>830115.36</v>
      </c>
      <c r="G41" s="81">
        <f t="shared" si="5"/>
        <v>642523.79</v>
      </c>
      <c r="H41" s="81">
        <f t="shared" si="5"/>
        <v>0</v>
      </c>
      <c r="I41" s="81">
        <f t="shared" si="5"/>
        <v>173600</v>
      </c>
      <c r="J41" s="81">
        <f t="shared" si="5"/>
        <v>0</v>
      </c>
      <c r="K41" s="81">
        <f t="shared" si="5"/>
        <v>0</v>
      </c>
      <c r="L41" s="81">
        <f t="shared" si="5"/>
        <v>0</v>
      </c>
      <c r="M41" s="81">
        <f t="shared" si="5"/>
        <v>0</v>
      </c>
      <c r="N41" s="81">
        <f t="shared" si="5"/>
        <v>0</v>
      </c>
      <c r="O41" s="81">
        <f t="shared" si="5"/>
        <v>0</v>
      </c>
      <c r="P41" s="81">
        <f t="shared" si="5"/>
        <v>0</v>
      </c>
      <c r="Q41" s="81">
        <f t="shared" si="3"/>
        <v>2772445.02</v>
      </c>
    </row>
    <row r="42" spans="2:17" x14ac:dyDescent="0.25">
      <c r="B42" s="74" t="s">
        <v>29</v>
      </c>
      <c r="C42" s="124">
        <v>79000000</v>
      </c>
      <c r="D42" s="124">
        <v>74675168</v>
      </c>
      <c r="E42" s="79">
        <v>1126205.8700000001</v>
      </c>
      <c r="F42" s="79">
        <v>830115.36</v>
      </c>
      <c r="G42" s="79">
        <v>642523.79</v>
      </c>
      <c r="H42" s="79">
        <v>0</v>
      </c>
      <c r="I42" s="79">
        <v>173600</v>
      </c>
      <c r="J42" s="79">
        <v>0</v>
      </c>
      <c r="K42" s="79">
        <v>0</v>
      </c>
      <c r="L42" s="79">
        <v>0</v>
      </c>
      <c r="M42" s="79">
        <v>0</v>
      </c>
      <c r="N42" s="79">
        <v>0</v>
      </c>
      <c r="O42" s="79">
        <v>0</v>
      </c>
      <c r="P42" s="79">
        <v>0</v>
      </c>
      <c r="Q42" s="79">
        <f t="shared" si="3"/>
        <v>2772445.02</v>
      </c>
    </row>
    <row r="43" spans="2:17" x14ac:dyDescent="0.25">
      <c r="B43" s="74" t="s">
        <v>30</v>
      </c>
      <c r="C43" s="124">
        <v>420000000</v>
      </c>
      <c r="D43" s="124">
        <v>420000000</v>
      </c>
      <c r="E43" s="79">
        <v>0</v>
      </c>
      <c r="F43" s="79">
        <v>0</v>
      </c>
      <c r="G43" s="79">
        <v>0</v>
      </c>
      <c r="H43" s="79">
        <v>0</v>
      </c>
      <c r="I43" s="79">
        <v>0</v>
      </c>
      <c r="J43" s="79">
        <v>0</v>
      </c>
      <c r="K43" s="79">
        <v>0</v>
      </c>
      <c r="L43" s="79">
        <v>0</v>
      </c>
      <c r="M43" s="79">
        <v>0</v>
      </c>
      <c r="N43" s="79">
        <v>0</v>
      </c>
      <c r="O43" s="79">
        <v>0</v>
      </c>
      <c r="P43" s="79">
        <v>0</v>
      </c>
      <c r="Q43" s="79">
        <f t="shared" si="3"/>
        <v>0</v>
      </c>
    </row>
    <row r="44" spans="2:17" s="10" customFormat="1" x14ac:dyDescent="0.25">
      <c r="B44" s="96" t="s">
        <v>45</v>
      </c>
      <c r="C44" s="125">
        <v>2924995756</v>
      </c>
      <c r="D44" s="125">
        <v>2933966114.3600001</v>
      </c>
      <c r="E44" s="83">
        <f t="shared" ref="E44:P44" si="6">E35+E37+E41</f>
        <v>1126205.8700000001</v>
      </c>
      <c r="F44" s="83">
        <f t="shared" si="6"/>
        <v>1577237.3599999999</v>
      </c>
      <c r="G44" s="83">
        <f t="shared" si="6"/>
        <v>1016084.79</v>
      </c>
      <c r="H44" s="83">
        <f t="shared" si="6"/>
        <v>373561</v>
      </c>
      <c r="I44" s="83">
        <f t="shared" si="6"/>
        <v>547161</v>
      </c>
      <c r="J44" s="83">
        <f t="shared" si="6"/>
        <v>828961</v>
      </c>
      <c r="K44" s="83">
        <f t="shared" si="6"/>
        <v>5104321.79</v>
      </c>
      <c r="L44" s="83">
        <f t="shared" si="6"/>
        <v>1384050.4100000001</v>
      </c>
      <c r="M44" s="83">
        <f t="shared" si="6"/>
        <v>3499876.05</v>
      </c>
      <c r="N44" s="83">
        <f t="shared" si="6"/>
        <v>1300039.03</v>
      </c>
      <c r="O44" s="83">
        <f t="shared" si="6"/>
        <v>373561</v>
      </c>
      <c r="P44" s="83">
        <f t="shared" si="6"/>
        <v>0</v>
      </c>
      <c r="Q44" s="83">
        <f t="shared" si="3"/>
        <v>17131059.299999997</v>
      </c>
    </row>
    <row r="45" spans="2:17" x14ac:dyDescent="0.25">
      <c r="B45" s="89"/>
      <c r="C45" s="186"/>
      <c r="D45" s="186"/>
      <c r="E45" s="90"/>
      <c r="F45" s="90"/>
      <c r="G45" s="90"/>
      <c r="H45" s="90"/>
      <c r="I45" s="90"/>
      <c r="J45" s="90"/>
      <c r="K45" s="90"/>
      <c r="L45" s="90"/>
      <c r="M45" s="91"/>
      <c r="N45" s="91"/>
      <c r="O45" s="91"/>
      <c r="P45" s="91"/>
      <c r="Q45" s="92"/>
    </row>
    <row r="46" spans="2:17" s="11" customFormat="1" x14ac:dyDescent="0.25">
      <c r="B46" s="93" t="s">
        <v>46</v>
      </c>
      <c r="C46" s="126">
        <f t="shared" ref="C46:Q46" si="7">C32+C44</f>
        <v>120358559177</v>
      </c>
      <c r="D46" s="125">
        <f t="shared" si="7"/>
        <v>138363216967.98999</v>
      </c>
      <c r="E46" s="88">
        <f t="shared" si="7"/>
        <v>4658377229.29</v>
      </c>
      <c r="F46" s="88">
        <f t="shared" si="7"/>
        <v>4848813349.1700001</v>
      </c>
      <c r="G46" s="88">
        <f t="shared" si="7"/>
        <v>5351125259.3200006</v>
      </c>
      <c r="H46" s="88">
        <f t="shared" si="7"/>
        <v>5598416825.920001</v>
      </c>
      <c r="I46" s="88">
        <f t="shared" si="7"/>
        <v>5512625368.1999998</v>
      </c>
      <c r="J46" s="88">
        <f t="shared" si="7"/>
        <v>6568463716.8500032</v>
      </c>
      <c r="K46" s="88">
        <f t="shared" si="7"/>
        <v>7405963512.789999</v>
      </c>
      <c r="L46" s="88">
        <f t="shared" si="7"/>
        <v>5847751140.0900002</v>
      </c>
      <c r="M46" s="88">
        <f t="shared" si="7"/>
        <v>5835676733.1999989</v>
      </c>
      <c r="N46" s="88">
        <f t="shared" si="7"/>
        <v>6665882330.6000013</v>
      </c>
      <c r="O46" s="88">
        <f t="shared" si="7"/>
        <v>6498558885.9499979</v>
      </c>
      <c r="P46" s="88">
        <f t="shared" si="7"/>
        <v>12406970223.640001</v>
      </c>
      <c r="Q46" s="88">
        <f t="shared" si="7"/>
        <v>77198624575.020004</v>
      </c>
    </row>
    <row r="47" spans="2:17" x14ac:dyDescent="0.25">
      <c r="B47" s="70" t="s">
        <v>93</v>
      </c>
      <c r="C47" s="12"/>
      <c r="D47" s="12"/>
      <c r="E47" s="12"/>
      <c r="F47" s="12"/>
      <c r="G47" s="12"/>
      <c r="H47" s="12"/>
      <c r="I47" s="12"/>
      <c r="J47" s="12"/>
      <c r="K47" s="12"/>
      <c r="L47" s="12"/>
      <c r="M47" s="12"/>
      <c r="N47" s="12"/>
      <c r="O47" s="12"/>
      <c r="P47" s="12"/>
      <c r="Q47" s="19"/>
    </row>
    <row r="48" spans="2:17" ht="30" x14ac:dyDescent="0.25">
      <c r="B48" s="70" t="s">
        <v>94</v>
      </c>
      <c r="C48" s="12"/>
      <c r="D48" s="12"/>
      <c r="E48" s="12"/>
      <c r="F48" s="12"/>
      <c r="G48" s="12"/>
      <c r="H48" s="12"/>
      <c r="I48" s="12"/>
      <c r="J48" s="12"/>
      <c r="K48" s="12"/>
      <c r="L48" s="12"/>
      <c r="M48" s="12"/>
      <c r="N48" s="12"/>
      <c r="O48" s="12"/>
      <c r="P48" s="12"/>
      <c r="Q48" s="19"/>
    </row>
    <row r="49" spans="2:17" x14ac:dyDescent="0.25">
      <c r="B49" s="71" t="s">
        <v>95</v>
      </c>
      <c r="C49" s="15"/>
      <c r="D49" s="15"/>
      <c r="E49" s="14"/>
      <c r="F49" s="20"/>
      <c r="G49" s="20"/>
      <c r="H49" s="20"/>
      <c r="I49" s="20"/>
      <c r="J49" s="20"/>
      <c r="K49" s="20"/>
      <c r="L49" s="20"/>
      <c r="M49" s="20"/>
      <c r="N49" s="20"/>
      <c r="O49" s="20"/>
      <c r="P49" s="20"/>
      <c r="Q49" s="19"/>
    </row>
    <row r="50" spans="2:17" x14ac:dyDescent="0.25">
      <c r="B50" s="72" t="s">
        <v>60</v>
      </c>
      <c r="C50" s="12"/>
      <c r="D50" s="12"/>
      <c r="E50" s="12"/>
      <c r="F50" s="21"/>
      <c r="G50" s="21"/>
      <c r="H50" s="21"/>
      <c r="I50" s="22"/>
      <c r="J50" s="21"/>
      <c r="K50" s="20"/>
      <c r="L50" s="20"/>
      <c r="M50" s="20"/>
      <c r="N50" s="20"/>
      <c r="O50" s="20"/>
      <c r="P50" s="20"/>
      <c r="Q50" s="19"/>
    </row>
    <row r="51" spans="2:17" x14ac:dyDescent="0.25">
      <c r="B51" s="64"/>
      <c r="C51" s="64"/>
      <c r="D51" s="64"/>
      <c r="E51" s="64"/>
      <c r="F51" s="64"/>
      <c r="G51" s="64"/>
      <c r="H51" s="64"/>
      <c r="I51" s="64"/>
      <c r="J51" s="64"/>
      <c r="K51" s="18"/>
      <c r="L51" s="18"/>
      <c r="M51" s="18"/>
      <c r="N51" s="18"/>
      <c r="O51" s="18"/>
      <c r="P51" s="18"/>
      <c r="Q51" s="18"/>
    </row>
    <row r="52" spans="2:17" s="17" customFormat="1" ht="14.25" customHeight="1" x14ac:dyDescent="0.25">
      <c r="B52" s="191"/>
      <c r="C52" s="191"/>
      <c r="D52" s="191"/>
      <c r="E52" s="191"/>
      <c r="F52" s="191"/>
      <c r="G52" s="191"/>
      <c r="H52" s="191"/>
      <c r="I52" s="191"/>
    </row>
    <row r="55" spans="2:17" s="17" customFormat="1" x14ac:dyDescent="0.25">
      <c r="B55"/>
    </row>
  </sheetData>
  <mergeCells count="10">
    <mergeCell ref="B52:I5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4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7929-F441-429B-BA7A-7F289EAAC4A3}">
  <sheetPr codeName="Hoja8"/>
  <dimension ref="A1:T55"/>
  <sheetViews>
    <sheetView showGridLines="0" zoomScale="60" zoomScaleNormal="60" workbookViewId="0">
      <selection activeCell="C51" sqref="C51"/>
    </sheetView>
  </sheetViews>
  <sheetFormatPr baseColWidth="10" defaultColWidth="11.42578125" defaultRowHeight="15" x14ac:dyDescent="0.25"/>
  <cols>
    <col min="1" max="1" width="8.85546875" customWidth="1"/>
    <col min="2" max="2" width="98.42578125" customWidth="1"/>
    <col min="3" max="3" width="25.7109375" style="100" bestFit="1" customWidth="1"/>
    <col min="4" max="16" width="14.28515625" style="17" customWidth="1"/>
    <col min="19" max="19" width="14.85546875" bestFit="1" customWidth="1"/>
  </cols>
  <sheetData>
    <row r="1" spans="2:17" x14ac:dyDescent="0.25">
      <c r="D1" s="30"/>
      <c r="E1" s="30"/>
      <c r="F1" s="30"/>
      <c r="G1" s="30"/>
      <c r="H1" s="30"/>
      <c r="I1" s="30"/>
      <c r="J1" s="30"/>
      <c r="K1" s="30"/>
      <c r="L1" s="30"/>
      <c r="M1" s="30"/>
      <c r="N1" s="30"/>
      <c r="O1" s="30"/>
      <c r="P1" s="19"/>
    </row>
    <row r="2" spans="2:17" ht="28.5" x14ac:dyDescent="0.25">
      <c r="B2" s="192" t="s">
        <v>0</v>
      </c>
      <c r="C2" s="192"/>
      <c r="D2" s="192"/>
      <c r="E2" s="192"/>
      <c r="F2" s="192"/>
      <c r="G2" s="192"/>
      <c r="H2" s="192"/>
      <c r="I2" s="192"/>
      <c r="J2" s="192"/>
      <c r="K2" s="192"/>
      <c r="L2" s="192"/>
      <c r="M2" s="192"/>
      <c r="N2" s="192"/>
      <c r="O2" s="192"/>
      <c r="P2" s="192"/>
    </row>
    <row r="3" spans="2:17" ht="21" x14ac:dyDescent="0.25">
      <c r="B3" s="193" t="s">
        <v>1</v>
      </c>
      <c r="C3" s="193"/>
      <c r="D3" s="193"/>
      <c r="E3" s="193"/>
      <c r="F3" s="193"/>
      <c r="G3" s="193"/>
      <c r="H3" s="193"/>
      <c r="I3" s="193"/>
      <c r="J3" s="193"/>
      <c r="K3" s="193"/>
      <c r="L3" s="193"/>
      <c r="M3" s="193"/>
      <c r="N3" s="193"/>
      <c r="O3" s="193"/>
      <c r="P3" s="193"/>
    </row>
    <row r="4" spans="2:17" ht="15.75" customHeight="1" x14ac:dyDescent="0.25">
      <c r="B4" s="194" t="s">
        <v>2</v>
      </c>
      <c r="C4" s="194"/>
      <c r="D4" s="194"/>
      <c r="E4" s="194"/>
      <c r="F4" s="194"/>
      <c r="G4" s="194"/>
      <c r="H4" s="194"/>
      <c r="I4" s="194"/>
      <c r="J4" s="194"/>
      <c r="K4" s="194"/>
      <c r="L4" s="194"/>
      <c r="M4" s="194"/>
      <c r="N4" s="194"/>
      <c r="O4" s="194"/>
      <c r="P4" s="194"/>
    </row>
    <row r="5" spans="2:17" ht="15.75" customHeight="1" x14ac:dyDescent="0.25">
      <c r="B5" s="194" t="s">
        <v>3</v>
      </c>
      <c r="C5" s="194"/>
      <c r="D5" s="194"/>
      <c r="E5" s="194"/>
      <c r="F5" s="194"/>
      <c r="G5" s="194"/>
      <c r="H5" s="194"/>
      <c r="I5" s="194"/>
      <c r="J5" s="194"/>
      <c r="K5" s="194"/>
      <c r="L5" s="194"/>
      <c r="M5" s="194"/>
      <c r="N5" s="194"/>
      <c r="O5" s="194"/>
      <c r="P5" s="194"/>
    </row>
    <row r="6" spans="2:17" ht="15.75" customHeight="1" x14ac:dyDescent="0.25">
      <c r="B6" s="194"/>
      <c r="C6" s="194"/>
      <c r="D6" s="194"/>
      <c r="E6" s="194"/>
      <c r="F6" s="194"/>
      <c r="G6" s="194"/>
      <c r="H6" s="194"/>
      <c r="I6" s="194"/>
      <c r="J6" s="194"/>
      <c r="K6" s="194"/>
      <c r="L6" s="194"/>
      <c r="M6" s="194"/>
      <c r="N6" s="194"/>
      <c r="O6" s="194"/>
      <c r="P6" s="194"/>
    </row>
    <row r="7" spans="2:17" x14ac:dyDescent="0.25">
      <c r="B7" s="2" t="s">
        <v>96</v>
      </c>
      <c r="C7" s="99"/>
      <c r="D7" s="38"/>
      <c r="E7" s="38"/>
      <c r="F7" s="38"/>
      <c r="G7" s="38"/>
      <c r="H7" s="38"/>
      <c r="I7" s="38"/>
      <c r="J7" s="38"/>
      <c r="K7" s="38"/>
      <c r="L7" s="38"/>
      <c r="M7" s="38"/>
      <c r="N7" s="38"/>
      <c r="O7" s="38"/>
      <c r="P7" s="37" t="s">
        <v>5</v>
      </c>
    </row>
    <row r="8" spans="2:17" ht="15" customHeight="1" x14ac:dyDescent="0.25">
      <c r="B8" s="195" t="s">
        <v>6</v>
      </c>
      <c r="C8" s="101" t="s">
        <v>97</v>
      </c>
      <c r="D8" s="101" t="s">
        <v>98</v>
      </c>
      <c r="E8" s="210" t="s">
        <v>9</v>
      </c>
      <c r="F8" s="211"/>
      <c r="G8" s="211"/>
      <c r="H8" s="211"/>
      <c r="I8" s="211"/>
      <c r="J8" s="211"/>
      <c r="K8" s="211"/>
      <c r="L8" s="211"/>
      <c r="M8" s="211"/>
      <c r="N8" s="211"/>
      <c r="O8" s="211"/>
      <c r="P8" s="212"/>
      <c r="Q8" s="117"/>
    </row>
    <row r="9" spans="2:17" ht="18.75" customHeight="1" x14ac:dyDescent="0.25">
      <c r="B9" s="195"/>
      <c r="C9" s="102" t="s">
        <v>99</v>
      </c>
      <c r="D9" s="118" t="s">
        <v>100</v>
      </c>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19">
        <v>89551580846</v>
      </c>
      <c r="D10" s="119">
        <v>107978809338.84001</v>
      </c>
      <c r="E10" s="81">
        <v>4054323601.2900004</v>
      </c>
      <c r="F10" s="81">
        <v>4944324052.7300005</v>
      </c>
      <c r="G10" s="81">
        <v>5608214166.4699993</v>
      </c>
      <c r="H10" s="81">
        <v>5027787386.2600002</v>
      </c>
      <c r="I10" s="81">
        <v>5496132981.6599998</v>
      </c>
      <c r="J10" s="81">
        <v>5891494302.6900005</v>
      </c>
      <c r="K10" s="81">
        <v>6144072032.5300007</v>
      </c>
      <c r="L10" s="81">
        <v>5779009734.0100021</v>
      </c>
      <c r="M10" s="81">
        <v>6582253672.0500011</v>
      </c>
      <c r="N10" s="81">
        <v>6598515548.2700014</v>
      </c>
      <c r="O10" s="81">
        <v>7552674380.0299988</v>
      </c>
      <c r="P10" s="81">
        <v>12772125223.120003</v>
      </c>
      <c r="Q10" s="81">
        <f>SUM(E10:P10)</f>
        <v>76450927081.110016</v>
      </c>
    </row>
    <row r="11" spans="2:17" x14ac:dyDescent="0.25">
      <c r="B11" s="41" t="s">
        <v>24</v>
      </c>
      <c r="C11" s="120">
        <v>89551580846</v>
      </c>
      <c r="D11" s="120">
        <v>107978809338.84001</v>
      </c>
      <c r="E11" s="95">
        <v>4054323601.2900004</v>
      </c>
      <c r="F11" s="95">
        <v>4944324052.7300005</v>
      </c>
      <c r="G11" s="95">
        <v>5608214166.4699993</v>
      </c>
      <c r="H11" s="95">
        <v>5027787386.2600002</v>
      </c>
      <c r="I11" s="95">
        <v>5496132981.6599998</v>
      </c>
      <c r="J11" s="95">
        <v>5891494302.6900005</v>
      </c>
      <c r="K11" s="95">
        <v>6144072032.5300007</v>
      </c>
      <c r="L11" s="95">
        <v>5779009734.0100021</v>
      </c>
      <c r="M11" s="95">
        <v>6582253672.0500011</v>
      </c>
      <c r="N11" s="95">
        <v>6598515548.2700014</v>
      </c>
      <c r="O11" s="95">
        <v>7552674380.0299988</v>
      </c>
      <c r="P11" s="95">
        <v>12772125223.120003</v>
      </c>
      <c r="Q11" s="95">
        <f>SUM(E11:P11)</f>
        <v>76450927081.110016</v>
      </c>
    </row>
    <row r="12" spans="2:17" x14ac:dyDescent="0.25">
      <c r="B12" s="80" t="s">
        <v>25</v>
      </c>
      <c r="C12" s="119">
        <v>1339292275</v>
      </c>
      <c r="D12" s="119">
        <v>1688655065.8699999</v>
      </c>
      <c r="E12" s="81">
        <v>16376014.579999998</v>
      </c>
      <c r="F12" s="81">
        <v>17042733.030000001</v>
      </c>
      <c r="G12" s="81">
        <v>27683392.340000007</v>
      </c>
      <c r="H12" s="81">
        <v>48710068.770000003</v>
      </c>
      <c r="I12" s="81">
        <v>21943875.790000003</v>
      </c>
      <c r="J12" s="81">
        <v>34051771.980000004</v>
      </c>
      <c r="K12" s="81">
        <v>24424241.389999997</v>
      </c>
      <c r="L12" s="81">
        <v>48138790.909999996</v>
      </c>
      <c r="M12" s="81">
        <v>22387535.240000006</v>
      </c>
      <c r="N12" s="81">
        <v>38731449.730000004</v>
      </c>
      <c r="O12" s="81">
        <v>46830998.550000004</v>
      </c>
      <c r="P12" s="81">
        <v>52726469.559999987</v>
      </c>
      <c r="Q12" s="81">
        <f>SUM(E12:P12)</f>
        <v>399047341.87</v>
      </c>
    </row>
    <row r="13" spans="2:17" x14ac:dyDescent="0.25">
      <c r="B13" s="41" t="s">
        <v>56</v>
      </c>
      <c r="C13" s="120">
        <v>982683854</v>
      </c>
      <c r="D13" s="120">
        <v>982683854</v>
      </c>
      <c r="E13" s="95">
        <v>0</v>
      </c>
      <c r="F13" s="95"/>
      <c r="G13" s="95"/>
      <c r="H13" s="95"/>
      <c r="I13" s="95"/>
      <c r="J13" s="95"/>
      <c r="K13" s="95"/>
      <c r="L13" s="95"/>
      <c r="M13" s="95"/>
      <c r="N13" s="95"/>
      <c r="O13" s="95"/>
      <c r="P13" s="95"/>
      <c r="Q13" s="95">
        <f t="shared" ref="Q13:Q30" si="0">SUM(E13:P13)</f>
        <v>0</v>
      </c>
    </row>
    <row r="14" spans="2:17" x14ac:dyDescent="0.25">
      <c r="B14" s="41" t="s">
        <v>26</v>
      </c>
      <c r="C14" s="120">
        <v>338683373</v>
      </c>
      <c r="D14" s="120">
        <v>372489436.79000002</v>
      </c>
      <c r="E14" s="95">
        <v>16376014.579999998</v>
      </c>
      <c r="F14" s="95">
        <v>17042733.030000001</v>
      </c>
      <c r="G14" s="95">
        <v>24731087.560000006</v>
      </c>
      <c r="H14" s="95">
        <v>35956874.520000003</v>
      </c>
      <c r="I14" s="95">
        <v>21943875.790000003</v>
      </c>
      <c r="J14" s="95">
        <v>24980299.620000005</v>
      </c>
      <c r="K14" s="95">
        <v>23283604.299999997</v>
      </c>
      <c r="L14" s="95">
        <v>30811407.030000001</v>
      </c>
      <c r="M14" s="95">
        <v>22352154.120000005</v>
      </c>
      <c r="N14" s="95">
        <v>38678349.730000004</v>
      </c>
      <c r="O14" s="95">
        <v>40152290.620000005</v>
      </c>
      <c r="P14" s="95">
        <v>47704329.579999991</v>
      </c>
      <c r="Q14" s="95">
        <f t="shared" si="0"/>
        <v>344013020.48000002</v>
      </c>
    </row>
    <row r="15" spans="2:17" x14ac:dyDescent="0.25">
      <c r="B15" s="41" t="s">
        <v>27</v>
      </c>
      <c r="C15" s="120">
        <v>17925048</v>
      </c>
      <c r="D15" s="120">
        <v>25660472</v>
      </c>
      <c r="E15" s="95">
        <v>0</v>
      </c>
      <c r="F15" s="95"/>
      <c r="G15" s="95"/>
      <c r="H15" s="95">
        <v>0</v>
      </c>
      <c r="I15" s="95"/>
      <c r="J15" s="95">
        <v>0</v>
      </c>
      <c r="K15" s="95">
        <v>709263.09000000008</v>
      </c>
      <c r="L15" s="95">
        <v>61002</v>
      </c>
      <c r="M15" s="95">
        <v>0</v>
      </c>
      <c r="N15" s="95">
        <v>53100</v>
      </c>
      <c r="O15" s="95">
        <v>0</v>
      </c>
      <c r="P15" s="95">
        <v>113882.65</v>
      </c>
      <c r="Q15" s="95">
        <f>SUM(E15:P15)</f>
        <v>937247.74000000011</v>
      </c>
    </row>
    <row r="16" spans="2:17" x14ac:dyDescent="0.25">
      <c r="B16" s="41" t="s">
        <v>66</v>
      </c>
      <c r="C16" s="120">
        <v>0</v>
      </c>
      <c r="D16" s="120">
        <v>307821303.07999998</v>
      </c>
      <c r="E16" s="95">
        <v>0</v>
      </c>
      <c r="F16" s="95"/>
      <c r="G16" s="95">
        <v>2952304.78</v>
      </c>
      <c r="H16" s="95">
        <v>12753194.25</v>
      </c>
      <c r="I16" s="95">
        <v>0</v>
      </c>
      <c r="J16" s="95">
        <v>9071472.3600000013</v>
      </c>
      <c r="K16" s="95">
        <v>431374</v>
      </c>
      <c r="L16" s="95">
        <v>17266381.879999999</v>
      </c>
      <c r="M16" s="95">
        <v>35381.120000000003</v>
      </c>
      <c r="N16" s="95"/>
      <c r="O16" s="95">
        <v>6678707.9299999997</v>
      </c>
      <c r="P16" s="95">
        <v>4908257.33</v>
      </c>
      <c r="Q16" s="95">
        <f>SUM(E16:P16)</f>
        <v>54097073.649999991</v>
      </c>
    </row>
    <row r="17" spans="1:20" x14ac:dyDescent="0.25">
      <c r="B17" s="80" t="s">
        <v>28</v>
      </c>
      <c r="C17" s="119">
        <v>26553092737</v>
      </c>
      <c r="D17" s="119">
        <v>27051466730.219994</v>
      </c>
      <c r="E17" s="81">
        <v>476470971.22999996</v>
      </c>
      <c r="F17" s="81">
        <v>709944229.08999991</v>
      </c>
      <c r="G17" s="81">
        <v>642495614.31000018</v>
      </c>
      <c r="H17" s="81">
        <v>729585408.27999985</v>
      </c>
      <c r="I17" s="81">
        <v>622968203.24000001</v>
      </c>
      <c r="J17" s="81">
        <v>759893370.3900001</v>
      </c>
      <c r="K17" s="81">
        <v>805087120.83000004</v>
      </c>
      <c r="L17" s="81">
        <v>751073829.13000023</v>
      </c>
      <c r="M17" s="81">
        <v>833302596.50999999</v>
      </c>
      <c r="N17" s="81">
        <v>873498346.72000015</v>
      </c>
      <c r="O17" s="81">
        <v>655811547.39999974</v>
      </c>
      <c r="P17" s="81">
        <v>1007560933.9100001</v>
      </c>
      <c r="Q17" s="81">
        <f>SUM(E17:P17)</f>
        <v>8867692171.0400009</v>
      </c>
    </row>
    <row r="18" spans="1:20" x14ac:dyDescent="0.25">
      <c r="B18" s="41" t="s">
        <v>29</v>
      </c>
      <c r="C18" s="120">
        <v>20080932526</v>
      </c>
      <c r="D18" s="120">
        <v>20533780711.439995</v>
      </c>
      <c r="E18" s="95">
        <v>338683719.81999999</v>
      </c>
      <c r="F18" s="95">
        <v>560838640.42999995</v>
      </c>
      <c r="G18" s="95">
        <v>520408736.0200001</v>
      </c>
      <c r="H18" s="95">
        <v>612264010.3599999</v>
      </c>
      <c r="I18" s="95">
        <v>502544448.80000001</v>
      </c>
      <c r="J18" s="95">
        <v>600343039.75999999</v>
      </c>
      <c r="K18" s="95">
        <v>675150090.74000001</v>
      </c>
      <c r="L18" s="95">
        <v>629913501.5400002</v>
      </c>
      <c r="M18" s="95">
        <v>691417234.55999994</v>
      </c>
      <c r="N18" s="95">
        <v>861397523.44000018</v>
      </c>
      <c r="O18" s="95">
        <v>631916121.21999979</v>
      </c>
      <c r="P18" s="95">
        <v>981586550.6400001</v>
      </c>
      <c r="Q18" s="95">
        <f t="shared" si="0"/>
        <v>7606463617.329999</v>
      </c>
    </row>
    <row r="19" spans="1:20" x14ac:dyDescent="0.25">
      <c r="B19" s="41" t="s">
        <v>30</v>
      </c>
      <c r="C19" s="120">
        <v>6441158358</v>
      </c>
      <c r="D19" s="120">
        <v>6486684165.7799997</v>
      </c>
      <c r="E19" s="95">
        <v>137787251.40999997</v>
      </c>
      <c r="F19" s="95">
        <v>149105588.66</v>
      </c>
      <c r="G19" s="95">
        <v>122086878.29000002</v>
      </c>
      <c r="H19" s="95">
        <v>117321397.92</v>
      </c>
      <c r="I19" s="95">
        <v>120423754.44</v>
      </c>
      <c r="J19" s="95">
        <v>159550330.63000005</v>
      </c>
      <c r="K19" s="95">
        <v>129937030.09</v>
      </c>
      <c r="L19" s="95">
        <v>121160327.59</v>
      </c>
      <c r="M19" s="95">
        <v>141885361.94999999</v>
      </c>
      <c r="N19" s="95">
        <v>12100823.279999999</v>
      </c>
      <c r="O19" s="95">
        <v>23895426.180000003</v>
      </c>
      <c r="P19" s="95">
        <v>25974383.27</v>
      </c>
      <c r="Q19" s="95">
        <f t="shared" si="0"/>
        <v>1261228553.7100003</v>
      </c>
      <c r="T19" s="7"/>
    </row>
    <row r="20" spans="1:20" x14ac:dyDescent="0.25">
      <c r="B20" s="41" t="s">
        <v>31</v>
      </c>
      <c r="C20" s="120">
        <v>31001853</v>
      </c>
      <c r="D20" s="120">
        <v>31001853</v>
      </c>
      <c r="E20" s="95">
        <v>0</v>
      </c>
      <c r="F20" s="95"/>
      <c r="G20" s="95"/>
      <c r="H20" s="95"/>
      <c r="I20" s="95"/>
      <c r="J20" s="95"/>
      <c r="K20" s="95"/>
      <c r="L20" s="95"/>
      <c r="M20" s="95"/>
      <c r="N20" s="95"/>
      <c r="O20" s="95"/>
      <c r="P20" s="95"/>
      <c r="Q20" s="95">
        <f t="shared" si="0"/>
        <v>0</v>
      </c>
    </row>
    <row r="21" spans="1:20" x14ac:dyDescent="0.25">
      <c r="B21" s="80" t="s">
        <v>67</v>
      </c>
      <c r="C21" s="119">
        <v>0</v>
      </c>
      <c r="D21" s="119">
        <v>44679484.689999998</v>
      </c>
      <c r="E21" s="81">
        <v>0</v>
      </c>
      <c r="F21" s="81"/>
      <c r="G21" s="81">
        <v>0</v>
      </c>
      <c r="H21" s="81">
        <v>817126.48</v>
      </c>
      <c r="I21" s="81">
        <v>0</v>
      </c>
      <c r="J21" s="81"/>
      <c r="K21" s="81">
        <v>0</v>
      </c>
      <c r="L21" s="81"/>
      <c r="M21" s="81"/>
      <c r="N21" s="81">
        <v>0</v>
      </c>
      <c r="O21" s="81"/>
      <c r="P21" s="81">
        <v>12225651.620000001</v>
      </c>
      <c r="Q21" s="81">
        <f>SUM(E21:P21)</f>
        <v>13042778.100000001</v>
      </c>
    </row>
    <row r="22" spans="1:20" x14ac:dyDescent="0.25">
      <c r="B22" s="41" t="s">
        <v>69</v>
      </c>
      <c r="C22" s="121">
        <v>0</v>
      </c>
      <c r="D22" s="121">
        <v>44679484.689999998</v>
      </c>
      <c r="E22" s="79">
        <v>0</v>
      </c>
      <c r="F22" s="79"/>
      <c r="G22" s="79">
        <v>0</v>
      </c>
      <c r="H22" s="79">
        <v>817126.48</v>
      </c>
      <c r="I22" s="79">
        <v>0</v>
      </c>
      <c r="J22" s="79"/>
      <c r="K22" s="79">
        <v>0</v>
      </c>
      <c r="L22" s="79"/>
      <c r="M22" s="79"/>
      <c r="N22" s="79">
        <v>0</v>
      </c>
      <c r="O22" s="79"/>
      <c r="P22" s="79">
        <v>12225651.620000001</v>
      </c>
      <c r="Q22" s="79">
        <f t="shared" si="0"/>
        <v>13042778.100000001</v>
      </c>
    </row>
    <row r="23" spans="1:20" x14ac:dyDescent="0.25">
      <c r="B23" s="80" t="s">
        <v>34</v>
      </c>
      <c r="C23" s="119">
        <v>4791690658</v>
      </c>
      <c r="D23" s="119">
        <v>9383802820.2600002</v>
      </c>
      <c r="E23" s="81">
        <v>0</v>
      </c>
      <c r="F23" s="81">
        <v>0</v>
      </c>
      <c r="G23" s="81">
        <v>356449232.35000002</v>
      </c>
      <c r="H23" s="81">
        <v>520866442.33000004</v>
      </c>
      <c r="I23" s="81">
        <v>36328486.670000002</v>
      </c>
      <c r="J23" s="81">
        <v>502623811.04000002</v>
      </c>
      <c r="K23" s="81">
        <v>534933508.97999996</v>
      </c>
      <c r="L23" s="81">
        <v>118108403.40999998</v>
      </c>
      <c r="M23" s="81">
        <v>439361702.71000004</v>
      </c>
      <c r="N23" s="81">
        <v>35210597.939999998</v>
      </c>
      <c r="O23" s="81">
        <v>62361159.999999993</v>
      </c>
      <c r="P23" s="81">
        <v>78916824.409999996</v>
      </c>
      <c r="Q23" s="81">
        <f>SUM(E23:P23)</f>
        <v>2685160169.8400002</v>
      </c>
    </row>
    <row r="24" spans="1:20" x14ac:dyDescent="0.25">
      <c r="B24" s="41" t="s">
        <v>37</v>
      </c>
      <c r="C24" s="121">
        <v>17399</v>
      </c>
      <c r="D24" s="121">
        <v>17</v>
      </c>
      <c r="E24" s="95">
        <v>0</v>
      </c>
      <c r="F24" s="95"/>
      <c r="G24" s="95"/>
      <c r="H24" s="95"/>
      <c r="I24" s="95"/>
      <c r="J24" s="95"/>
      <c r="K24" s="95"/>
      <c r="L24" s="95"/>
      <c r="M24" s="95"/>
      <c r="N24" s="95"/>
      <c r="O24" s="95"/>
      <c r="P24" s="95">
        <v>0</v>
      </c>
      <c r="Q24" s="95">
        <f t="shared" si="0"/>
        <v>0</v>
      </c>
    </row>
    <row r="25" spans="1:20" x14ac:dyDescent="0.25">
      <c r="B25" s="41" t="s">
        <v>53</v>
      </c>
      <c r="C25" s="121">
        <v>0</v>
      </c>
      <c r="D25" s="121">
        <v>1450523449.5899999</v>
      </c>
      <c r="E25" s="95">
        <v>0</v>
      </c>
      <c r="F25" s="95"/>
      <c r="G25" s="95">
        <v>262968027.99000001</v>
      </c>
      <c r="H25" s="95">
        <v>69974534.129999995</v>
      </c>
      <c r="I25" s="95"/>
      <c r="J25" s="95"/>
      <c r="K25" s="95">
        <v>521958085.65999997</v>
      </c>
      <c r="L25" s="95">
        <v>75076594.189999998</v>
      </c>
      <c r="M25" s="95">
        <v>280249125.86000001</v>
      </c>
      <c r="N25" s="95">
        <v>0</v>
      </c>
      <c r="O25" s="95">
        <v>0</v>
      </c>
      <c r="P25" s="95">
        <v>39238918.140000001</v>
      </c>
      <c r="Q25" s="95">
        <f t="shared" si="0"/>
        <v>1249465285.97</v>
      </c>
    </row>
    <row r="26" spans="1:20" x14ac:dyDescent="0.25">
      <c r="B26" s="41" t="s">
        <v>81</v>
      </c>
      <c r="C26" s="121">
        <v>0</v>
      </c>
      <c r="D26" s="121">
        <v>6751059870.2399998</v>
      </c>
      <c r="E26" s="95">
        <v>0</v>
      </c>
      <c r="F26" s="95"/>
      <c r="G26" s="95">
        <v>93481204.359999985</v>
      </c>
      <c r="H26" s="95">
        <v>21449134.129999999</v>
      </c>
      <c r="I26" s="95">
        <v>36328486.670000002</v>
      </c>
      <c r="J26" s="95">
        <v>12728465.23</v>
      </c>
      <c r="K26" s="95">
        <v>12031525.039999999</v>
      </c>
      <c r="L26" s="95">
        <v>41685188.139999993</v>
      </c>
      <c r="M26" s="95">
        <v>44719632.370000005</v>
      </c>
      <c r="N26" s="95">
        <v>35210597.939999998</v>
      </c>
      <c r="O26" s="95">
        <v>62271095.429999992</v>
      </c>
      <c r="P26" s="95">
        <v>39212635.359999999</v>
      </c>
      <c r="Q26" s="95">
        <f t="shared" si="0"/>
        <v>399117964.66999996</v>
      </c>
    </row>
    <row r="27" spans="1:20" x14ac:dyDescent="0.25">
      <c r="B27" s="41" t="s">
        <v>78</v>
      </c>
      <c r="C27" s="121">
        <v>4293273259</v>
      </c>
      <c r="D27" s="121">
        <v>1059362705.0300007</v>
      </c>
      <c r="E27" s="95">
        <v>0</v>
      </c>
      <c r="F27" s="95">
        <v>0</v>
      </c>
      <c r="G27" s="95"/>
      <c r="H27" s="95">
        <v>429442774.07000005</v>
      </c>
      <c r="I27" s="95">
        <v>0</v>
      </c>
      <c r="J27" s="95">
        <v>489895345.81</v>
      </c>
      <c r="K27" s="95">
        <v>943898.28</v>
      </c>
      <c r="L27" s="95">
        <v>1346621.08</v>
      </c>
      <c r="M27" s="95">
        <v>114392944.48</v>
      </c>
      <c r="N27" s="95"/>
      <c r="O27" s="95">
        <v>90064.57</v>
      </c>
      <c r="P27" s="95">
        <v>465270.91</v>
      </c>
      <c r="Q27" s="95">
        <f t="shared" si="0"/>
        <v>1036576919.2000002</v>
      </c>
    </row>
    <row r="28" spans="1:20" x14ac:dyDescent="0.25">
      <c r="B28" s="41" t="s">
        <v>84</v>
      </c>
      <c r="C28" s="121">
        <v>498400000</v>
      </c>
      <c r="D28" s="121">
        <v>122856778.39999998</v>
      </c>
      <c r="E28" s="95">
        <v>0</v>
      </c>
      <c r="F28" s="95"/>
      <c r="G28" s="95"/>
      <c r="H28" s="95"/>
      <c r="I28" s="95"/>
      <c r="J28" s="95"/>
      <c r="K28" s="95"/>
      <c r="L28" s="95"/>
      <c r="M28" s="95"/>
      <c r="N28" s="95"/>
      <c r="O28" s="95"/>
      <c r="P28" s="95">
        <v>0</v>
      </c>
      <c r="Q28" s="95">
        <f t="shared" si="0"/>
        <v>0</v>
      </c>
    </row>
    <row r="29" spans="1:20" s="43" customFormat="1" x14ac:dyDescent="0.25">
      <c r="A29"/>
      <c r="B29" s="80" t="s">
        <v>39</v>
      </c>
      <c r="C29" s="119">
        <v>39369568</v>
      </c>
      <c r="D29" s="119">
        <v>106482414.67</v>
      </c>
      <c r="E29" s="81">
        <v>0</v>
      </c>
      <c r="F29" s="81"/>
      <c r="G29" s="81"/>
      <c r="H29" s="81"/>
      <c r="I29" s="81"/>
      <c r="J29" s="81">
        <v>0</v>
      </c>
      <c r="K29" s="81"/>
      <c r="L29" s="81"/>
      <c r="M29" s="81"/>
      <c r="N29" s="81"/>
      <c r="O29" s="81">
        <v>0</v>
      </c>
      <c r="P29" s="81">
        <v>0</v>
      </c>
      <c r="Q29" s="81">
        <f>SUM(E29:P29)</f>
        <v>0</v>
      </c>
    </row>
    <row r="30" spans="1:20" x14ac:dyDescent="0.25">
      <c r="B30" s="41" t="s">
        <v>40</v>
      </c>
      <c r="C30" s="120">
        <v>39369568</v>
      </c>
      <c r="D30" s="120">
        <v>865205.1799999997</v>
      </c>
      <c r="E30" s="95">
        <v>0</v>
      </c>
      <c r="F30" s="95"/>
      <c r="G30" s="95"/>
      <c r="H30" s="95"/>
      <c r="I30" s="95"/>
      <c r="J30" s="95"/>
      <c r="K30" s="95"/>
      <c r="L30" s="95"/>
      <c r="M30" s="95"/>
      <c r="N30" s="95"/>
      <c r="O30" s="95">
        <v>0</v>
      </c>
      <c r="P30" s="95">
        <v>0</v>
      </c>
      <c r="Q30" s="95">
        <f t="shared" si="0"/>
        <v>0</v>
      </c>
    </row>
    <row r="31" spans="1:20" x14ac:dyDescent="0.25">
      <c r="B31" s="41" t="s">
        <v>101</v>
      </c>
      <c r="C31" s="120">
        <v>0</v>
      </c>
      <c r="D31" s="120">
        <v>39446797.939999998</v>
      </c>
      <c r="E31" s="95">
        <v>0</v>
      </c>
      <c r="F31" s="95"/>
      <c r="G31" s="95"/>
      <c r="H31" s="95"/>
      <c r="I31" s="95"/>
      <c r="J31" s="95"/>
      <c r="K31" s="95"/>
      <c r="L31" s="95"/>
      <c r="M31" s="95"/>
      <c r="N31" s="95"/>
      <c r="O31" s="95"/>
      <c r="P31" s="95">
        <v>0</v>
      </c>
      <c r="Q31" s="95">
        <v>0</v>
      </c>
    </row>
    <row r="32" spans="1:20" x14ac:dyDescent="0.25">
      <c r="B32" s="41" t="s">
        <v>102</v>
      </c>
      <c r="C32" s="120">
        <v>0</v>
      </c>
      <c r="D32" s="120">
        <v>57431387.060000002</v>
      </c>
      <c r="E32" s="95">
        <v>0</v>
      </c>
      <c r="F32" s="95"/>
      <c r="G32" s="95"/>
      <c r="H32" s="95"/>
      <c r="I32" s="95"/>
      <c r="J32" s="95">
        <v>0</v>
      </c>
      <c r="K32" s="95"/>
      <c r="L32" s="95"/>
      <c r="M32" s="95"/>
      <c r="N32" s="95"/>
      <c r="O32" s="95"/>
      <c r="P32" s="95"/>
      <c r="Q32" s="95">
        <v>0</v>
      </c>
    </row>
    <row r="33" spans="2:19" x14ac:dyDescent="0.25">
      <c r="B33" s="41" t="s">
        <v>103</v>
      </c>
      <c r="C33" s="120">
        <v>0</v>
      </c>
      <c r="D33" s="120">
        <v>2979024.49</v>
      </c>
      <c r="E33" s="95">
        <v>0</v>
      </c>
      <c r="F33" s="95"/>
      <c r="G33" s="95"/>
      <c r="H33" s="95"/>
      <c r="I33" s="95"/>
      <c r="J33" s="95"/>
      <c r="K33" s="95"/>
      <c r="L33" s="95"/>
      <c r="M33" s="95"/>
      <c r="N33" s="95"/>
      <c r="O33" s="95">
        <v>0</v>
      </c>
      <c r="P33" s="95"/>
      <c r="Q33" s="95">
        <v>0</v>
      </c>
    </row>
    <row r="34" spans="2:19" x14ac:dyDescent="0.25">
      <c r="B34" s="41" t="s">
        <v>104</v>
      </c>
      <c r="C34" s="120">
        <v>0</v>
      </c>
      <c r="D34" s="120">
        <v>5760000</v>
      </c>
      <c r="E34" s="95">
        <v>0</v>
      </c>
      <c r="F34" s="95"/>
      <c r="G34" s="95"/>
      <c r="H34" s="95"/>
      <c r="I34" s="95"/>
      <c r="J34" s="95"/>
      <c r="K34" s="95"/>
      <c r="L34" s="95"/>
      <c r="M34" s="95"/>
      <c r="N34" s="95"/>
      <c r="O34" s="95"/>
      <c r="P34" s="95">
        <v>0</v>
      </c>
      <c r="Q34" s="95">
        <v>0</v>
      </c>
    </row>
    <row r="35" spans="2:19" x14ac:dyDescent="0.25">
      <c r="B35" s="96" t="s">
        <v>42</v>
      </c>
      <c r="C35" s="109">
        <f>C10+C12+C29+C21+C23+C17</f>
        <v>122275026084</v>
      </c>
      <c r="D35" s="109">
        <f>D10+D12+D29+D23+D17+D21</f>
        <v>146253895854.54999</v>
      </c>
      <c r="E35" s="83">
        <f>E10+E12+E29+E21+E23+E17</f>
        <v>4547170587.1000004</v>
      </c>
      <c r="F35" s="83">
        <f t="shared" ref="F35:P35" si="1">F10+F12+F29+F21+F23+F17</f>
        <v>5671311014.8500004</v>
      </c>
      <c r="G35" s="83">
        <f t="shared" si="1"/>
        <v>6634842405.4700003</v>
      </c>
      <c r="H35" s="83">
        <f t="shared" si="1"/>
        <v>6327766432.1199999</v>
      </c>
      <c r="I35" s="83">
        <f>I10+I12+I29+I21+I23+I17</f>
        <v>6177373547.3599997</v>
      </c>
      <c r="J35" s="83">
        <f t="shared" si="1"/>
        <v>7188063256.1000004</v>
      </c>
      <c r="K35" s="83">
        <f t="shared" si="1"/>
        <v>7508516903.7300005</v>
      </c>
      <c r="L35" s="83">
        <f t="shared" si="1"/>
        <v>6696330757.4600019</v>
      </c>
      <c r="M35" s="83">
        <f t="shared" si="1"/>
        <v>7877305506.5100012</v>
      </c>
      <c r="N35" s="83">
        <f t="shared" si="1"/>
        <v>7545955942.6600008</v>
      </c>
      <c r="O35" s="83">
        <f t="shared" si="1"/>
        <v>8317678085.9799986</v>
      </c>
      <c r="P35" s="83">
        <f t="shared" si="1"/>
        <v>13923555102.620003</v>
      </c>
      <c r="Q35" s="83">
        <f>Q10+Q12+Q17+Q21+Q23</f>
        <v>88415869541.960022</v>
      </c>
    </row>
    <row r="36" spans="2:19" x14ac:dyDescent="0.25">
      <c r="B36" s="84"/>
      <c r="C36" s="110"/>
      <c r="D36" s="110"/>
      <c r="E36" s="77"/>
      <c r="F36" s="77"/>
      <c r="G36" s="77"/>
      <c r="H36" s="77"/>
      <c r="I36" s="77"/>
      <c r="J36" s="77"/>
      <c r="K36" s="77"/>
      <c r="L36" s="77"/>
      <c r="M36" s="77"/>
      <c r="N36" s="77"/>
      <c r="O36" s="77"/>
      <c r="P36" s="77"/>
      <c r="Q36" s="77"/>
    </row>
    <row r="37" spans="2:19" ht="15" customHeight="1" x14ac:dyDescent="0.25">
      <c r="B37" s="96"/>
      <c r="C37" s="109"/>
      <c r="D37" s="122"/>
      <c r="E37" s="94" t="s">
        <v>10</v>
      </c>
      <c r="F37" s="94" t="s">
        <v>11</v>
      </c>
      <c r="G37" s="94" t="s">
        <v>12</v>
      </c>
      <c r="H37" s="94" t="s">
        <v>13</v>
      </c>
      <c r="I37" s="94" t="s">
        <v>14</v>
      </c>
      <c r="J37" s="94" t="s">
        <v>15</v>
      </c>
      <c r="K37" s="94" t="s">
        <v>16</v>
      </c>
      <c r="L37" s="94" t="s">
        <v>17</v>
      </c>
      <c r="M37" s="94" t="s">
        <v>18</v>
      </c>
      <c r="N37" s="94" t="s">
        <v>19</v>
      </c>
      <c r="O37" s="94" t="s">
        <v>20</v>
      </c>
      <c r="P37" s="94" t="s">
        <v>21</v>
      </c>
      <c r="Q37" s="94" t="s">
        <v>22</v>
      </c>
    </row>
    <row r="38" spans="2:19" x14ac:dyDescent="0.25">
      <c r="B38" s="80" t="s">
        <v>23</v>
      </c>
      <c r="C38" s="123">
        <v>1060685674</v>
      </c>
      <c r="D38" s="123">
        <v>687732173</v>
      </c>
      <c r="E38" s="81">
        <f>E39</f>
        <v>0</v>
      </c>
      <c r="F38" s="81">
        <f t="shared" ref="F38:P38" si="2">F39</f>
        <v>0</v>
      </c>
      <c r="G38" s="81">
        <f t="shared" si="2"/>
        <v>0</v>
      </c>
      <c r="H38" s="81">
        <f t="shared" si="2"/>
        <v>0</v>
      </c>
      <c r="I38" s="81">
        <f t="shared" si="2"/>
        <v>3902954.45</v>
      </c>
      <c r="J38" s="81">
        <f t="shared" si="2"/>
        <v>0</v>
      </c>
      <c r="K38" s="81">
        <f t="shared" si="2"/>
        <v>640830</v>
      </c>
      <c r="L38" s="81">
        <f t="shared" si="2"/>
        <v>328900</v>
      </c>
      <c r="M38" s="81">
        <f t="shared" si="2"/>
        <v>0</v>
      </c>
      <c r="N38" s="81">
        <f t="shared" si="2"/>
        <v>0</v>
      </c>
      <c r="O38" s="81">
        <f t="shared" si="2"/>
        <v>0</v>
      </c>
      <c r="P38" s="81">
        <f t="shared" si="2"/>
        <v>0</v>
      </c>
      <c r="Q38" s="81">
        <f>SUM(E38:P38)</f>
        <v>4872684.45</v>
      </c>
    </row>
    <row r="39" spans="2:19" x14ac:dyDescent="0.25">
      <c r="B39" s="41" t="s">
        <v>24</v>
      </c>
      <c r="C39" s="124">
        <v>1060685674</v>
      </c>
      <c r="D39" s="124">
        <v>687732173</v>
      </c>
      <c r="E39" s="95">
        <v>0</v>
      </c>
      <c r="F39" s="95">
        <v>0</v>
      </c>
      <c r="G39" s="95">
        <v>0</v>
      </c>
      <c r="H39" s="95">
        <v>0</v>
      </c>
      <c r="I39" s="95">
        <v>3902954.45</v>
      </c>
      <c r="J39" s="95">
        <v>0</v>
      </c>
      <c r="K39" s="95">
        <v>640830</v>
      </c>
      <c r="L39" s="95">
        <v>328900</v>
      </c>
      <c r="M39" s="95">
        <v>0</v>
      </c>
      <c r="N39" s="95">
        <v>0</v>
      </c>
      <c r="O39" s="95">
        <v>0</v>
      </c>
      <c r="P39" s="95">
        <v>0</v>
      </c>
      <c r="Q39" s="95">
        <f t="shared" ref="Q39:Q46" si="3">SUM(E39:P39)</f>
        <v>4872684.45</v>
      </c>
    </row>
    <row r="40" spans="2:19" x14ac:dyDescent="0.25">
      <c r="B40" s="80" t="s">
        <v>25</v>
      </c>
      <c r="C40" s="123">
        <v>1338308604</v>
      </c>
      <c r="D40" s="123">
        <v>1708308604</v>
      </c>
      <c r="E40" s="81">
        <f t="shared" ref="E40:P40" si="4">SUM(E41:E42)</f>
        <v>0</v>
      </c>
      <c r="F40" s="81">
        <f t="shared" si="4"/>
        <v>0</v>
      </c>
      <c r="G40" s="81">
        <f t="shared" si="4"/>
        <v>0</v>
      </c>
      <c r="H40" s="81">
        <f t="shared" si="4"/>
        <v>0</v>
      </c>
      <c r="I40" s="81">
        <f t="shared" si="4"/>
        <v>0</v>
      </c>
      <c r="J40" s="81">
        <f>SUM(J41:J42)</f>
        <v>0</v>
      </c>
      <c r="K40" s="81">
        <f>SUM(K41:K42)</f>
        <v>0</v>
      </c>
      <c r="L40" s="81">
        <f t="shared" si="4"/>
        <v>0</v>
      </c>
      <c r="M40" s="81">
        <f t="shared" si="4"/>
        <v>0</v>
      </c>
      <c r="N40" s="81">
        <f t="shared" si="4"/>
        <v>0</v>
      </c>
      <c r="O40" s="81">
        <f t="shared" si="4"/>
        <v>0</v>
      </c>
      <c r="P40" s="81">
        <f t="shared" si="4"/>
        <v>0</v>
      </c>
      <c r="Q40" s="81">
        <f t="shared" si="3"/>
        <v>0</v>
      </c>
    </row>
    <row r="41" spans="2:19" x14ac:dyDescent="0.25">
      <c r="B41" s="41" t="s">
        <v>56</v>
      </c>
      <c r="C41" s="124">
        <v>10000000</v>
      </c>
      <c r="D41" s="124">
        <v>10000000</v>
      </c>
      <c r="E41" s="95">
        <v>0</v>
      </c>
      <c r="F41" s="95">
        <v>0</v>
      </c>
      <c r="G41" s="95">
        <v>0</v>
      </c>
      <c r="H41" s="95">
        <v>0</v>
      </c>
      <c r="I41" s="95">
        <v>0</v>
      </c>
      <c r="J41" s="95">
        <v>0</v>
      </c>
      <c r="K41" s="95">
        <v>0</v>
      </c>
      <c r="L41" s="95">
        <v>0</v>
      </c>
      <c r="M41" s="95">
        <v>0</v>
      </c>
      <c r="N41" s="95">
        <v>0</v>
      </c>
      <c r="O41" s="95">
        <v>0</v>
      </c>
      <c r="P41" s="95">
        <v>0</v>
      </c>
      <c r="Q41" s="95">
        <f>SUM(E41:P41)</f>
        <v>0</v>
      </c>
    </row>
    <row r="42" spans="2:19" x14ac:dyDescent="0.25">
      <c r="B42" s="41" t="s">
        <v>44</v>
      </c>
      <c r="C42" s="124">
        <v>1328308604</v>
      </c>
      <c r="D42" s="124">
        <v>1328308604</v>
      </c>
      <c r="E42" s="95">
        <v>0</v>
      </c>
      <c r="F42" s="95">
        <v>0</v>
      </c>
      <c r="G42" s="95">
        <v>0</v>
      </c>
      <c r="H42" s="95">
        <v>0</v>
      </c>
      <c r="I42" s="95">
        <v>0</v>
      </c>
      <c r="J42" s="95">
        <v>0</v>
      </c>
      <c r="K42" s="95">
        <v>0</v>
      </c>
      <c r="L42" s="95">
        <v>0</v>
      </c>
      <c r="M42" s="95">
        <v>0</v>
      </c>
      <c r="N42" s="95">
        <v>0</v>
      </c>
      <c r="O42" s="95">
        <v>0</v>
      </c>
      <c r="P42" s="95">
        <v>0</v>
      </c>
      <c r="Q42" s="95">
        <f t="shared" si="3"/>
        <v>0</v>
      </c>
    </row>
    <row r="43" spans="2:19" x14ac:dyDescent="0.25">
      <c r="B43" s="41" t="s">
        <v>105</v>
      </c>
      <c r="C43" s="124">
        <v>0</v>
      </c>
      <c r="D43" s="124">
        <v>370000000</v>
      </c>
      <c r="E43" s="95">
        <v>0</v>
      </c>
      <c r="F43" s="95">
        <v>0</v>
      </c>
      <c r="G43" s="95">
        <v>0</v>
      </c>
      <c r="H43" s="95">
        <v>0</v>
      </c>
      <c r="I43" s="95">
        <v>0</v>
      </c>
      <c r="J43" s="95">
        <v>0</v>
      </c>
      <c r="K43" s="95">
        <v>0</v>
      </c>
      <c r="L43" s="95">
        <v>0</v>
      </c>
      <c r="M43" s="95">
        <v>0</v>
      </c>
      <c r="N43" s="95">
        <v>0</v>
      </c>
      <c r="O43" s="95">
        <v>0</v>
      </c>
      <c r="P43" s="95">
        <v>0</v>
      </c>
      <c r="Q43" s="95">
        <f t="shared" si="3"/>
        <v>0</v>
      </c>
    </row>
    <row r="44" spans="2:19" x14ac:dyDescent="0.25">
      <c r="B44" s="80" t="s">
        <v>28</v>
      </c>
      <c r="C44" s="123">
        <v>68500000</v>
      </c>
      <c r="D44" s="123">
        <v>68500000</v>
      </c>
      <c r="E44" s="81">
        <f t="shared" ref="E44:J44" si="5">E45</f>
        <v>0</v>
      </c>
      <c r="F44" s="81">
        <f t="shared" si="5"/>
        <v>0</v>
      </c>
      <c r="G44" s="81">
        <f t="shared" si="5"/>
        <v>0</v>
      </c>
      <c r="H44" s="81">
        <f t="shared" si="5"/>
        <v>0</v>
      </c>
      <c r="I44" s="81">
        <f t="shared" si="5"/>
        <v>0</v>
      </c>
      <c r="J44" s="81">
        <f t="shared" si="5"/>
        <v>0</v>
      </c>
      <c r="K44" s="81">
        <f>K45</f>
        <v>101952</v>
      </c>
      <c r="L44" s="81">
        <f t="shared" ref="L44:P44" si="6">L45</f>
        <v>0</v>
      </c>
      <c r="M44" s="81">
        <f t="shared" si="6"/>
        <v>0</v>
      </c>
      <c r="N44" s="81">
        <f t="shared" si="6"/>
        <v>0</v>
      </c>
      <c r="O44" s="81">
        <f t="shared" si="6"/>
        <v>0</v>
      </c>
      <c r="P44" s="81">
        <f t="shared" si="6"/>
        <v>0</v>
      </c>
      <c r="Q44" s="81">
        <f t="shared" si="3"/>
        <v>101952</v>
      </c>
    </row>
    <row r="45" spans="2:19" x14ac:dyDescent="0.25">
      <c r="B45" s="41" t="s">
        <v>29</v>
      </c>
      <c r="C45" s="124">
        <v>68500000</v>
      </c>
      <c r="D45" s="124">
        <v>68500000</v>
      </c>
      <c r="E45" s="95">
        <v>0</v>
      </c>
      <c r="F45" s="95">
        <v>0</v>
      </c>
      <c r="G45" s="95">
        <v>0</v>
      </c>
      <c r="H45" s="95">
        <v>0</v>
      </c>
      <c r="I45" s="95">
        <v>0</v>
      </c>
      <c r="J45" s="95">
        <v>0</v>
      </c>
      <c r="K45" s="95">
        <v>101952</v>
      </c>
      <c r="L45" s="95">
        <v>0</v>
      </c>
      <c r="M45" s="95">
        <v>0</v>
      </c>
      <c r="N45" s="95">
        <v>0</v>
      </c>
      <c r="O45" s="95">
        <v>0</v>
      </c>
      <c r="P45" s="95">
        <v>0</v>
      </c>
      <c r="Q45" s="95">
        <f t="shared" si="3"/>
        <v>101952</v>
      </c>
    </row>
    <row r="46" spans="2:19" s="10" customFormat="1" x14ac:dyDescent="0.25">
      <c r="B46" s="96" t="s">
        <v>45</v>
      </c>
      <c r="C46" s="125">
        <f t="shared" ref="C46:P46" si="7">C38+C40+C44</f>
        <v>2467494278</v>
      </c>
      <c r="D46" s="125">
        <f t="shared" si="7"/>
        <v>2464540777</v>
      </c>
      <c r="E46" s="88">
        <f t="shared" si="7"/>
        <v>0</v>
      </c>
      <c r="F46" s="88">
        <f t="shared" si="7"/>
        <v>0</v>
      </c>
      <c r="G46" s="88">
        <f t="shared" si="7"/>
        <v>0</v>
      </c>
      <c r="H46" s="88">
        <f t="shared" si="7"/>
        <v>0</v>
      </c>
      <c r="I46" s="88">
        <f t="shared" si="7"/>
        <v>3902954.45</v>
      </c>
      <c r="J46" s="88">
        <f t="shared" si="7"/>
        <v>0</v>
      </c>
      <c r="K46" s="88">
        <f t="shared" si="7"/>
        <v>742782</v>
      </c>
      <c r="L46" s="88">
        <f t="shared" si="7"/>
        <v>328900</v>
      </c>
      <c r="M46" s="88">
        <f t="shared" si="7"/>
        <v>0</v>
      </c>
      <c r="N46" s="88">
        <f t="shared" si="7"/>
        <v>0</v>
      </c>
      <c r="O46" s="88">
        <f t="shared" si="7"/>
        <v>0</v>
      </c>
      <c r="P46" s="88">
        <f t="shared" si="7"/>
        <v>0</v>
      </c>
      <c r="Q46" s="88">
        <f t="shared" si="3"/>
        <v>4974636.45</v>
      </c>
    </row>
    <row r="47" spans="2:19" x14ac:dyDescent="0.25">
      <c r="B47" s="89"/>
      <c r="C47" s="111"/>
      <c r="D47" s="111"/>
      <c r="E47" s="90"/>
      <c r="F47" s="90"/>
      <c r="G47" s="90"/>
      <c r="H47" s="90"/>
      <c r="I47" s="90"/>
      <c r="J47" s="90"/>
      <c r="K47" s="90"/>
      <c r="L47" s="90"/>
      <c r="M47" s="91"/>
      <c r="N47" s="91"/>
      <c r="O47" s="91"/>
      <c r="P47" s="91"/>
      <c r="Q47" s="92"/>
    </row>
    <row r="48" spans="2:19" s="11" customFormat="1" x14ac:dyDescent="0.25">
      <c r="B48" s="93" t="s">
        <v>46</v>
      </c>
      <c r="C48" s="126">
        <f t="shared" ref="C48:Q48" si="8">C35+C46</f>
        <v>124742520362</v>
      </c>
      <c r="D48" s="126">
        <f t="shared" si="8"/>
        <v>148718436631.54999</v>
      </c>
      <c r="E48" s="88">
        <f t="shared" si="8"/>
        <v>4547170587.1000004</v>
      </c>
      <c r="F48" s="88">
        <f t="shared" si="8"/>
        <v>5671311014.8500004</v>
      </c>
      <c r="G48" s="88">
        <f t="shared" si="8"/>
        <v>6634842405.4700003</v>
      </c>
      <c r="H48" s="88">
        <f t="shared" si="8"/>
        <v>6327766432.1199999</v>
      </c>
      <c r="I48" s="88">
        <f t="shared" si="8"/>
        <v>6181276501.8099995</v>
      </c>
      <c r="J48" s="88">
        <f t="shared" si="8"/>
        <v>7188063256.1000004</v>
      </c>
      <c r="K48" s="88">
        <f>K35+K46</f>
        <v>7509259685.7300005</v>
      </c>
      <c r="L48" s="88">
        <f t="shared" si="8"/>
        <v>6696659657.4600019</v>
      </c>
      <c r="M48" s="88">
        <f t="shared" si="8"/>
        <v>7877305506.5100012</v>
      </c>
      <c r="N48" s="88">
        <f t="shared" si="8"/>
        <v>7545955942.6600008</v>
      </c>
      <c r="O48" s="88">
        <f t="shared" si="8"/>
        <v>8317678085.9799986</v>
      </c>
      <c r="P48" s="88">
        <f t="shared" si="8"/>
        <v>13923555102.620003</v>
      </c>
      <c r="Q48" s="88">
        <f t="shared" si="8"/>
        <v>88420844178.410019</v>
      </c>
      <c r="S48" s="127"/>
    </row>
    <row r="49" spans="2:16" x14ac:dyDescent="0.25">
      <c r="B49" s="71" t="s">
        <v>106</v>
      </c>
      <c r="C49" s="104"/>
      <c r="D49" s="14"/>
      <c r="E49" s="14"/>
      <c r="F49" s="14"/>
      <c r="G49" s="14"/>
      <c r="H49" s="14"/>
      <c r="I49" s="14"/>
      <c r="J49" s="14"/>
      <c r="K49" s="14"/>
      <c r="L49" s="14"/>
      <c r="M49" s="14"/>
      <c r="N49" s="14"/>
      <c r="O49" s="20"/>
      <c r="P49" s="19"/>
    </row>
    <row r="50" spans="2:16" x14ac:dyDescent="0.25">
      <c r="B50" s="71" t="s">
        <v>107</v>
      </c>
      <c r="C50" s="103"/>
      <c r="D50" s="12"/>
      <c r="E50" s="128"/>
      <c r="F50" s="128"/>
      <c r="G50" s="128"/>
      <c r="H50" s="128"/>
      <c r="I50" s="128"/>
      <c r="J50" s="128"/>
      <c r="K50" s="128"/>
      <c r="L50" s="128"/>
      <c r="M50" s="128"/>
      <c r="N50" s="128"/>
      <c r="O50" s="128"/>
      <c r="P50" s="128"/>
    </row>
    <row r="51" spans="2:16" x14ac:dyDescent="0.25">
      <c r="B51" s="72" t="s">
        <v>108</v>
      </c>
      <c r="C51" s="115"/>
      <c r="D51" s="115"/>
      <c r="E51" s="115"/>
      <c r="F51" s="115"/>
      <c r="G51" s="115"/>
      <c r="H51" s="115"/>
      <c r="I51" s="115"/>
      <c r="J51" s="18"/>
      <c r="K51" s="18"/>
      <c r="L51" s="18"/>
      <c r="M51" s="18"/>
      <c r="N51" s="18"/>
      <c r="O51" s="18"/>
      <c r="P51" s="18"/>
    </row>
    <row r="52" spans="2:16" s="17" customFormat="1" ht="14.25" customHeight="1" x14ac:dyDescent="0.25">
      <c r="B52" s="115"/>
      <c r="C52" s="116"/>
      <c r="D52" s="116"/>
      <c r="E52" s="116"/>
      <c r="F52" s="116"/>
      <c r="G52" s="116"/>
      <c r="H52" s="116"/>
    </row>
    <row r="53" spans="2:16" x14ac:dyDescent="0.25">
      <c r="B53" s="116"/>
    </row>
    <row r="55" spans="2:16" s="17" customFormat="1" x14ac:dyDescent="0.25">
      <c r="B55"/>
      <c r="C55" s="105"/>
    </row>
  </sheetData>
  <mergeCells count="7">
    <mergeCell ref="B8:B9"/>
    <mergeCell ref="E8:P8"/>
    <mergeCell ref="B2:P2"/>
    <mergeCell ref="B3:P3"/>
    <mergeCell ref="B4:P4"/>
    <mergeCell ref="B5:P5"/>
    <mergeCell ref="B6:P6"/>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61C2-9C94-4C7E-AD0C-C4A439B0E1F2}">
  <sheetPr codeName="Hoja9"/>
  <dimension ref="B1:R58"/>
  <sheetViews>
    <sheetView showGridLines="0" zoomScale="80" zoomScaleNormal="80" workbookViewId="0">
      <selection activeCell="D19" sqref="D19"/>
    </sheetView>
  </sheetViews>
  <sheetFormatPr baseColWidth="10" defaultColWidth="11.42578125" defaultRowHeight="15" x14ac:dyDescent="0.25"/>
  <cols>
    <col min="1" max="1" width="8.85546875" customWidth="1"/>
    <col min="2" max="2" width="121.85546875" customWidth="1"/>
    <col min="3" max="4" width="19.140625" style="100" customWidth="1"/>
    <col min="5" max="14" width="14.28515625" style="17" customWidth="1"/>
    <col min="15" max="15" width="17.85546875" style="17" bestFit="1" customWidth="1"/>
    <col min="16" max="16" width="16.7109375" style="17" customWidth="1"/>
    <col min="17" max="17" width="20.140625" style="17" bestFit="1" customWidth="1"/>
    <col min="18" max="18" width="16.5703125" customWidth="1"/>
  </cols>
  <sheetData>
    <row r="1" spans="2:17" x14ac:dyDescent="0.25">
      <c r="E1" s="30"/>
      <c r="F1" s="30"/>
      <c r="G1" s="30"/>
      <c r="H1" s="30"/>
      <c r="I1" s="30"/>
      <c r="J1" s="30"/>
      <c r="K1" s="30"/>
      <c r="L1" s="30"/>
      <c r="M1" s="30"/>
      <c r="N1" s="30"/>
      <c r="O1" s="30"/>
      <c r="P1" s="30"/>
      <c r="Q1" s="19"/>
    </row>
    <row r="2" spans="2:17" ht="28.5" x14ac:dyDescent="0.25">
      <c r="B2" s="192" t="s">
        <v>0</v>
      </c>
      <c r="C2" s="192"/>
      <c r="D2" s="192"/>
      <c r="E2" s="192"/>
      <c r="F2" s="192"/>
      <c r="G2" s="192"/>
      <c r="H2" s="192"/>
      <c r="I2" s="192"/>
      <c r="J2" s="192"/>
      <c r="K2" s="192"/>
      <c r="L2" s="192"/>
      <c r="M2" s="192"/>
      <c r="N2" s="192"/>
      <c r="O2" s="192"/>
      <c r="P2" s="192"/>
      <c r="Q2" s="192"/>
    </row>
    <row r="3" spans="2:17" ht="21" x14ac:dyDescent="0.25">
      <c r="B3" s="193" t="s">
        <v>1</v>
      </c>
      <c r="C3" s="193"/>
      <c r="D3" s="193"/>
      <c r="E3" s="193"/>
      <c r="F3" s="193"/>
      <c r="G3" s="193"/>
      <c r="H3" s="193"/>
      <c r="I3" s="193"/>
      <c r="J3" s="193"/>
      <c r="K3" s="193"/>
      <c r="L3" s="193"/>
      <c r="M3" s="193"/>
      <c r="N3" s="193"/>
      <c r="O3" s="193"/>
      <c r="P3" s="193"/>
      <c r="Q3" s="193"/>
    </row>
    <row r="4" spans="2:17" ht="15.75" customHeight="1" x14ac:dyDescent="0.25">
      <c r="B4" s="194" t="s">
        <v>2</v>
      </c>
      <c r="C4" s="194"/>
      <c r="D4" s="194"/>
      <c r="E4" s="194"/>
      <c r="F4" s="194"/>
      <c r="G4" s="194"/>
      <c r="H4" s="194"/>
      <c r="I4" s="194"/>
      <c r="J4" s="194"/>
      <c r="K4" s="194"/>
      <c r="L4" s="194"/>
      <c r="M4" s="194"/>
      <c r="N4" s="194"/>
      <c r="O4" s="194"/>
      <c r="P4" s="194"/>
      <c r="Q4" s="194"/>
    </row>
    <row r="5" spans="2:17" ht="15.75" customHeight="1" x14ac:dyDescent="0.25">
      <c r="B5" s="194" t="s">
        <v>3</v>
      </c>
      <c r="C5" s="194"/>
      <c r="D5" s="194"/>
      <c r="E5" s="194"/>
      <c r="F5" s="194"/>
      <c r="G5" s="194"/>
      <c r="H5" s="194"/>
      <c r="I5" s="194"/>
      <c r="J5" s="194"/>
      <c r="K5" s="194"/>
      <c r="L5" s="194"/>
      <c r="M5" s="194"/>
      <c r="N5" s="194"/>
      <c r="O5" s="194"/>
      <c r="P5" s="194"/>
      <c r="Q5" s="194"/>
    </row>
    <row r="6" spans="2:17" ht="15.75" customHeight="1" x14ac:dyDescent="0.25">
      <c r="B6" s="194"/>
      <c r="C6" s="194"/>
      <c r="D6" s="194"/>
      <c r="E6" s="194"/>
      <c r="F6" s="194"/>
      <c r="G6" s="194"/>
      <c r="H6" s="194"/>
      <c r="I6" s="194"/>
      <c r="J6" s="194"/>
      <c r="K6" s="194"/>
      <c r="L6" s="194"/>
      <c r="M6" s="194"/>
      <c r="N6" s="194"/>
      <c r="O6" s="194"/>
      <c r="P6" s="194"/>
      <c r="Q6" s="194"/>
    </row>
    <row r="7" spans="2:17" x14ac:dyDescent="0.25">
      <c r="B7" s="2" t="s">
        <v>109</v>
      </c>
      <c r="C7" s="99"/>
      <c r="D7" s="3"/>
      <c r="E7" s="38"/>
      <c r="F7" s="38"/>
      <c r="G7" s="38"/>
      <c r="H7" s="38"/>
      <c r="I7" s="38"/>
      <c r="J7" s="38"/>
      <c r="K7" s="38"/>
      <c r="L7" s="38"/>
      <c r="M7" s="38"/>
      <c r="N7" s="38"/>
      <c r="O7" s="38"/>
      <c r="P7" s="38"/>
      <c r="Q7" s="37" t="s">
        <v>5</v>
      </c>
    </row>
    <row r="8" spans="2:17" ht="15" customHeight="1" x14ac:dyDescent="0.25">
      <c r="B8" s="195" t="s">
        <v>6</v>
      </c>
      <c r="C8" s="101" t="s">
        <v>97</v>
      </c>
      <c r="D8" s="209" t="s">
        <v>110</v>
      </c>
      <c r="E8" s="197" t="s">
        <v>9</v>
      </c>
      <c r="F8" s="197"/>
      <c r="G8" s="197"/>
      <c r="H8" s="197"/>
      <c r="I8" s="197"/>
      <c r="J8" s="197"/>
      <c r="K8" s="197"/>
      <c r="L8" s="197"/>
      <c r="M8" s="197"/>
      <c r="N8" s="197"/>
      <c r="O8" s="197"/>
      <c r="P8" s="197"/>
      <c r="Q8" s="197"/>
    </row>
    <row r="9" spans="2:17" ht="18.75" customHeight="1" x14ac:dyDescent="0.25">
      <c r="B9" s="195"/>
      <c r="C9" s="102" t="s">
        <v>111</v>
      </c>
      <c r="D9" s="213"/>
      <c r="E9" s="36" t="s">
        <v>10</v>
      </c>
      <c r="F9" s="36" t="s">
        <v>11</v>
      </c>
      <c r="G9" s="36" t="s">
        <v>12</v>
      </c>
      <c r="H9" s="36" t="s">
        <v>13</v>
      </c>
      <c r="I9" s="36" t="s">
        <v>14</v>
      </c>
      <c r="J9" s="36" t="s">
        <v>15</v>
      </c>
      <c r="K9" s="36" t="s">
        <v>16</v>
      </c>
      <c r="L9" s="36" t="s">
        <v>17</v>
      </c>
      <c r="M9" s="36" t="s">
        <v>18</v>
      </c>
      <c r="N9" s="36" t="s">
        <v>19</v>
      </c>
      <c r="O9" s="36" t="s">
        <v>20</v>
      </c>
      <c r="P9" s="36" t="s">
        <v>21</v>
      </c>
      <c r="Q9" s="98" t="s">
        <v>22</v>
      </c>
    </row>
    <row r="10" spans="2:17" x14ac:dyDescent="0.25">
      <c r="B10" s="80" t="s">
        <v>23</v>
      </c>
      <c r="C10" s="106">
        <f>C11</f>
        <v>103579615596</v>
      </c>
      <c r="D10" s="106">
        <v>117392031555.59998</v>
      </c>
      <c r="E10" s="130">
        <f>SUM(E11:E14)</f>
        <v>5018510280.5200005</v>
      </c>
      <c r="F10" s="130">
        <f t="shared" ref="F10:K10" si="0">SUM(F11:F14)</f>
        <v>6008292429.7099981</v>
      </c>
      <c r="G10" s="130">
        <f t="shared" si="0"/>
        <v>7126261344.1599979</v>
      </c>
      <c r="H10" s="130">
        <f t="shared" si="0"/>
        <v>6369771126.6599989</v>
      </c>
      <c r="I10" s="130">
        <f t="shared" si="0"/>
        <v>6873930871.8000002</v>
      </c>
      <c r="J10" s="130">
        <f t="shared" si="0"/>
        <v>6731002136.5599995</v>
      </c>
      <c r="K10" s="130">
        <f t="shared" si="0"/>
        <v>6732777838.8400002</v>
      </c>
      <c r="L10" s="130">
        <f t="shared" ref="L10:P10" si="1">L11</f>
        <v>7331070504.4599991</v>
      </c>
      <c r="M10" s="130">
        <f t="shared" si="1"/>
        <v>6922678258.670001</v>
      </c>
      <c r="N10" s="130">
        <f t="shared" si="1"/>
        <v>7945805624.2800007</v>
      </c>
      <c r="O10" s="130">
        <f t="shared" si="1"/>
        <v>11810485506.449995</v>
      </c>
      <c r="P10" s="130">
        <f t="shared" si="1"/>
        <v>9577821582.4700031</v>
      </c>
      <c r="Q10" s="130">
        <f>SUM(E10:P10)</f>
        <v>88448407504.579987</v>
      </c>
    </row>
    <row r="11" spans="2:17" x14ac:dyDescent="0.25">
      <c r="B11" s="41" t="s">
        <v>24</v>
      </c>
      <c r="C11" s="107">
        <v>103579615596</v>
      </c>
      <c r="D11" s="107">
        <v>117392031555.59998</v>
      </c>
      <c r="E11" s="120">
        <v>5018510280.5200005</v>
      </c>
      <c r="F11" s="120">
        <v>6008292429.7099981</v>
      </c>
      <c r="G11" s="120">
        <v>7126261344.1599979</v>
      </c>
      <c r="H11" s="120">
        <v>6369771126.6599989</v>
      </c>
      <c r="I11" s="120">
        <v>6873930871.8000002</v>
      </c>
      <c r="J11" s="120">
        <v>6731002136.5599995</v>
      </c>
      <c r="K11" s="120">
        <v>6732777838.8400002</v>
      </c>
      <c r="L11" s="120">
        <v>7331070504.4599991</v>
      </c>
      <c r="M11" s="120">
        <v>6922678258.670001</v>
      </c>
      <c r="N11" s="120">
        <v>7945805624.2800007</v>
      </c>
      <c r="O11" s="95">
        <v>11810485506.449995</v>
      </c>
      <c r="P11" s="95">
        <v>9577821582.4700031</v>
      </c>
      <c r="Q11" s="95">
        <f>SUM(E11:P11)</f>
        <v>88448407504.579987</v>
      </c>
    </row>
    <row r="12" spans="2:17" x14ac:dyDescent="0.25">
      <c r="B12" s="41" t="s">
        <v>112</v>
      </c>
      <c r="C12" s="95">
        <v>0</v>
      </c>
      <c r="D12" s="95">
        <v>0</v>
      </c>
      <c r="E12" s="95">
        <v>0</v>
      </c>
      <c r="F12" s="95">
        <v>0</v>
      </c>
      <c r="G12" s="95">
        <v>0</v>
      </c>
      <c r="H12" s="95">
        <v>0</v>
      </c>
      <c r="I12" s="95">
        <v>0</v>
      </c>
      <c r="J12" s="95">
        <v>0</v>
      </c>
      <c r="K12" s="95">
        <v>0</v>
      </c>
      <c r="L12" s="95">
        <v>0</v>
      </c>
      <c r="M12" s="95">
        <v>0</v>
      </c>
      <c r="N12" s="95">
        <v>0</v>
      </c>
      <c r="O12" s="95">
        <v>0</v>
      </c>
      <c r="P12" s="95">
        <v>0</v>
      </c>
      <c r="Q12" s="95">
        <f t="shared" ref="Q12:Q14" si="2">SUM(E12:P12)</f>
        <v>0</v>
      </c>
    </row>
    <row r="13" spans="2:17" x14ac:dyDescent="0.25">
      <c r="B13" s="41" t="s">
        <v>113</v>
      </c>
      <c r="C13" s="95">
        <v>0</v>
      </c>
      <c r="D13" s="95">
        <v>0</v>
      </c>
      <c r="E13" s="95">
        <v>0</v>
      </c>
      <c r="F13" s="95">
        <v>0</v>
      </c>
      <c r="G13" s="95">
        <v>0</v>
      </c>
      <c r="H13" s="95">
        <v>0</v>
      </c>
      <c r="I13" s="95">
        <v>0</v>
      </c>
      <c r="J13" s="95">
        <v>0</v>
      </c>
      <c r="K13" s="95">
        <v>0</v>
      </c>
      <c r="L13" s="95">
        <v>0</v>
      </c>
      <c r="M13" s="95">
        <v>0</v>
      </c>
      <c r="N13" s="95">
        <v>0</v>
      </c>
      <c r="O13" s="95">
        <v>0</v>
      </c>
      <c r="P13" s="95">
        <v>0</v>
      </c>
      <c r="Q13" s="95">
        <f t="shared" si="2"/>
        <v>0</v>
      </c>
    </row>
    <row r="14" spans="2:17" x14ac:dyDescent="0.25">
      <c r="B14" s="41" t="s">
        <v>114</v>
      </c>
      <c r="C14" s="95">
        <v>0</v>
      </c>
      <c r="D14" s="95">
        <v>0</v>
      </c>
      <c r="E14" s="95">
        <v>0</v>
      </c>
      <c r="F14" s="95">
        <v>0</v>
      </c>
      <c r="G14" s="95">
        <v>0</v>
      </c>
      <c r="H14" s="95">
        <v>0</v>
      </c>
      <c r="I14" s="95">
        <v>0</v>
      </c>
      <c r="J14" s="95">
        <v>0</v>
      </c>
      <c r="K14" s="95">
        <v>0</v>
      </c>
      <c r="L14" s="95">
        <v>0</v>
      </c>
      <c r="M14" s="95">
        <v>0</v>
      </c>
      <c r="N14" s="95">
        <v>0</v>
      </c>
      <c r="O14" s="95">
        <v>0</v>
      </c>
      <c r="P14" s="95">
        <v>0</v>
      </c>
      <c r="Q14" s="95">
        <f t="shared" si="2"/>
        <v>0</v>
      </c>
    </row>
    <row r="15" spans="2:17" x14ac:dyDescent="0.25">
      <c r="B15" s="80" t="s">
        <v>25</v>
      </c>
      <c r="C15" s="106">
        <f t="shared" ref="C15:P15" si="3">SUM(C16:C19)</f>
        <v>1312333786</v>
      </c>
      <c r="D15" s="106">
        <v>1607171504.99</v>
      </c>
      <c r="E15" s="130">
        <f t="shared" si="3"/>
        <v>18084704.68</v>
      </c>
      <c r="F15" s="130">
        <f t="shared" si="3"/>
        <v>19096776.789999999</v>
      </c>
      <c r="G15" s="130">
        <f t="shared" si="3"/>
        <v>34510461.890000001</v>
      </c>
      <c r="H15" s="130">
        <f t="shared" si="3"/>
        <v>40192330.409999996</v>
      </c>
      <c r="I15" s="130">
        <f t="shared" si="3"/>
        <v>19312371.960000001</v>
      </c>
      <c r="J15" s="130">
        <f t="shared" si="3"/>
        <v>93953172.399999991</v>
      </c>
      <c r="K15" s="130">
        <f t="shared" si="3"/>
        <v>28615770.5</v>
      </c>
      <c r="L15" s="130">
        <f t="shared" si="3"/>
        <v>64431884.180000007</v>
      </c>
      <c r="M15" s="130">
        <f t="shared" si="3"/>
        <v>28277603.770000003</v>
      </c>
      <c r="N15" s="130">
        <f t="shared" si="3"/>
        <v>18967765.539999995</v>
      </c>
      <c r="O15" s="130">
        <f t="shared" si="3"/>
        <v>19119904.560000002</v>
      </c>
      <c r="P15" s="130">
        <f t="shared" si="3"/>
        <v>31867600.25</v>
      </c>
      <c r="Q15" s="130">
        <f>SUM(E15:P15)</f>
        <v>416430346.93000001</v>
      </c>
    </row>
    <row r="16" spans="2:17" x14ac:dyDescent="0.25">
      <c r="B16" s="41" t="s">
        <v>56</v>
      </c>
      <c r="C16" s="107">
        <v>1047817385</v>
      </c>
      <c r="D16" s="107">
        <v>1047817385</v>
      </c>
      <c r="E16" s="95">
        <v>0</v>
      </c>
      <c r="F16" s="95">
        <v>0</v>
      </c>
      <c r="G16" s="95">
        <v>0</v>
      </c>
      <c r="H16" s="95">
        <v>0</v>
      </c>
      <c r="I16" s="95">
        <v>0</v>
      </c>
      <c r="J16" s="95">
        <v>0</v>
      </c>
      <c r="K16" s="95">
        <v>0</v>
      </c>
      <c r="L16" s="95">
        <v>0</v>
      </c>
      <c r="M16" s="95">
        <v>0</v>
      </c>
      <c r="N16" s="95">
        <v>0</v>
      </c>
      <c r="O16" s="95">
        <v>0</v>
      </c>
      <c r="P16" s="95">
        <v>0</v>
      </c>
      <c r="Q16" s="95">
        <f t="shared" ref="Q16:Q32" si="4">SUM(E16:P16)</f>
        <v>0</v>
      </c>
    </row>
    <row r="17" spans="2:18" x14ac:dyDescent="0.25">
      <c r="B17" s="41" t="s">
        <v>26</v>
      </c>
      <c r="C17" s="107">
        <v>246591353</v>
      </c>
      <c r="D17" s="107">
        <v>279412911.56</v>
      </c>
      <c r="E17" s="120">
        <v>18084704.68</v>
      </c>
      <c r="F17" s="120">
        <v>19096776.789999999</v>
      </c>
      <c r="G17" s="120">
        <v>19801286.559999999</v>
      </c>
      <c r="H17" s="120">
        <v>19364361.689999998</v>
      </c>
      <c r="I17" s="120">
        <v>19312371.960000001</v>
      </c>
      <c r="J17" s="120">
        <v>19401593.219999999</v>
      </c>
      <c r="K17" s="120">
        <v>19045371.219999999</v>
      </c>
      <c r="L17" s="120">
        <v>20409677.180000003</v>
      </c>
      <c r="M17" s="120">
        <v>19705222.030000001</v>
      </c>
      <c r="N17" s="120">
        <v>18967765.539999995</v>
      </c>
      <c r="O17" s="95">
        <v>19119904.560000002</v>
      </c>
      <c r="P17" s="95">
        <v>31467600.25</v>
      </c>
      <c r="Q17" s="95">
        <f t="shared" si="4"/>
        <v>243776635.68000001</v>
      </c>
    </row>
    <row r="18" spans="2:18" x14ac:dyDescent="0.25">
      <c r="B18" s="41" t="s">
        <v>27</v>
      </c>
      <c r="C18" s="107">
        <v>17925048</v>
      </c>
      <c r="D18" s="107">
        <v>26216979</v>
      </c>
      <c r="E18" s="95">
        <v>0</v>
      </c>
      <c r="F18" s="95">
        <v>0</v>
      </c>
      <c r="G18" s="95">
        <v>0</v>
      </c>
      <c r="H18" s="95">
        <v>0</v>
      </c>
      <c r="I18" s="95">
        <v>0</v>
      </c>
      <c r="J18" s="95">
        <v>0</v>
      </c>
      <c r="K18" s="95">
        <v>0</v>
      </c>
      <c r="L18" s="95">
        <v>0</v>
      </c>
      <c r="M18" s="95">
        <v>0</v>
      </c>
      <c r="N18" s="95">
        <v>0</v>
      </c>
      <c r="O18" s="95">
        <v>0</v>
      </c>
      <c r="P18" s="95">
        <v>400000</v>
      </c>
      <c r="Q18" s="95">
        <f t="shared" si="4"/>
        <v>400000</v>
      </c>
    </row>
    <row r="19" spans="2:18" x14ac:dyDescent="0.25">
      <c r="B19" s="41" t="s">
        <v>66</v>
      </c>
      <c r="C19" s="107">
        <v>0</v>
      </c>
      <c r="D19" s="107">
        <v>253724229.43000004</v>
      </c>
      <c r="E19" s="95">
        <v>0</v>
      </c>
      <c r="F19" s="95">
        <v>0</v>
      </c>
      <c r="G19" s="120">
        <v>14709175.330000002</v>
      </c>
      <c r="H19" s="120">
        <v>20827968.719999999</v>
      </c>
      <c r="I19" s="95">
        <v>0</v>
      </c>
      <c r="J19" s="120">
        <v>74551579.179999992</v>
      </c>
      <c r="K19" s="120">
        <v>9570399.2799999993</v>
      </c>
      <c r="L19" s="120">
        <v>44022207</v>
      </c>
      <c r="M19" s="120">
        <v>8572381.7400000002</v>
      </c>
      <c r="N19" s="95">
        <v>0</v>
      </c>
      <c r="O19" s="95">
        <v>0</v>
      </c>
      <c r="P19" s="95">
        <v>0</v>
      </c>
      <c r="Q19" s="95">
        <f t="shared" si="4"/>
        <v>172253711.25</v>
      </c>
    </row>
    <row r="20" spans="2:18" x14ac:dyDescent="0.25">
      <c r="B20" s="80" t="s">
        <v>28</v>
      </c>
      <c r="C20" s="106">
        <f>SUM(C21:C23)</f>
        <v>33141800314</v>
      </c>
      <c r="D20" s="106">
        <v>34198868706.730007</v>
      </c>
      <c r="E20" s="130">
        <f>SUM(E21:E23)</f>
        <v>656208927.88</v>
      </c>
      <c r="F20" s="130">
        <f t="shared" ref="F20:P20" si="5">SUM(F21:F23)</f>
        <v>864517738.94000018</v>
      </c>
      <c r="G20" s="130">
        <f t="shared" si="5"/>
        <v>952675512.47000003</v>
      </c>
      <c r="H20" s="130">
        <f t="shared" si="5"/>
        <v>872806143</v>
      </c>
      <c r="I20" s="130">
        <f t="shared" si="5"/>
        <v>784583156.48000014</v>
      </c>
      <c r="J20" s="130">
        <f t="shared" si="5"/>
        <v>1256799431.0900002</v>
      </c>
      <c r="K20" s="130">
        <f t="shared" si="5"/>
        <v>924557978.82999992</v>
      </c>
      <c r="L20" s="130">
        <f t="shared" si="5"/>
        <v>962724961.32000005</v>
      </c>
      <c r="M20" s="130">
        <f t="shared" si="5"/>
        <v>1103533175.79</v>
      </c>
      <c r="N20" s="130">
        <f t="shared" si="5"/>
        <v>1024476547.2499999</v>
      </c>
      <c r="O20" s="130">
        <f t="shared" si="5"/>
        <v>1118589695.9000001</v>
      </c>
      <c r="P20" s="130">
        <f t="shared" si="5"/>
        <v>1531341262.2899997</v>
      </c>
      <c r="Q20" s="130">
        <f>SUM(E20:P20)</f>
        <v>12052814531.239998</v>
      </c>
    </row>
    <row r="21" spans="2:18" x14ac:dyDescent="0.25">
      <c r="B21" s="41" t="s">
        <v>29</v>
      </c>
      <c r="C21" s="107">
        <v>26614757470</v>
      </c>
      <c r="D21" s="107">
        <v>27642737382.740005</v>
      </c>
      <c r="E21" s="120">
        <v>455818775.47999996</v>
      </c>
      <c r="F21" s="120">
        <v>825522847.96000016</v>
      </c>
      <c r="G21" s="120">
        <v>826324977.33000004</v>
      </c>
      <c r="H21" s="120">
        <v>750342264.97000003</v>
      </c>
      <c r="I21" s="120">
        <v>658855060.94000018</v>
      </c>
      <c r="J21" s="120">
        <v>1072902713.7500001</v>
      </c>
      <c r="K21" s="120">
        <v>787653651.26999998</v>
      </c>
      <c r="L21" s="120">
        <v>822084093.41000009</v>
      </c>
      <c r="M21" s="120">
        <v>927047315.75999999</v>
      </c>
      <c r="N21" s="120">
        <v>889973568.0999999</v>
      </c>
      <c r="O21" s="95">
        <v>987860449.01000011</v>
      </c>
      <c r="P21" s="95">
        <v>1504400761.4799998</v>
      </c>
      <c r="Q21" s="95">
        <f t="shared" si="4"/>
        <v>10508786479.460001</v>
      </c>
    </row>
    <row r="22" spans="2:18" x14ac:dyDescent="0.25">
      <c r="B22" s="41" t="s">
        <v>30</v>
      </c>
      <c r="C22" s="107">
        <v>6482837323</v>
      </c>
      <c r="D22" s="107">
        <v>6511925802.9899998</v>
      </c>
      <c r="E22" s="120">
        <v>200390152.40000001</v>
      </c>
      <c r="F22" s="120">
        <v>38994890.980000004</v>
      </c>
      <c r="G22" s="120">
        <v>126350535.13999997</v>
      </c>
      <c r="H22" s="120">
        <v>122463878.02999999</v>
      </c>
      <c r="I22" s="120">
        <v>125728095.53999998</v>
      </c>
      <c r="J22" s="120">
        <v>183896717.33999997</v>
      </c>
      <c r="K22" s="120">
        <v>136904327.56</v>
      </c>
      <c r="L22" s="120">
        <v>140640867.91</v>
      </c>
      <c r="M22" s="120">
        <v>176485860.03000003</v>
      </c>
      <c r="N22" s="120">
        <v>134502979.14999998</v>
      </c>
      <c r="O22" s="95">
        <v>130729246.88999999</v>
      </c>
      <c r="P22" s="95">
        <v>26940500.810000002</v>
      </c>
      <c r="Q22" s="95">
        <f>SUM(E22:P22)</f>
        <v>1544028051.7799997</v>
      </c>
      <c r="R22" s="7"/>
    </row>
    <row r="23" spans="2:18" x14ac:dyDescent="0.25">
      <c r="B23" s="41" t="s">
        <v>31</v>
      </c>
      <c r="C23" s="107">
        <v>44205521</v>
      </c>
      <c r="D23" s="107">
        <v>44205521</v>
      </c>
      <c r="E23" s="95">
        <v>0</v>
      </c>
      <c r="F23" s="95">
        <v>0</v>
      </c>
      <c r="G23" s="95">
        <v>0</v>
      </c>
      <c r="H23" s="95">
        <v>0</v>
      </c>
      <c r="I23" s="95">
        <v>0</v>
      </c>
      <c r="J23" s="95">
        <v>0</v>
      </c>
      <c r="K23" s="95">
        <v>0</v>
      </c>
      <c r="L23" s="95">
        <v>0</v>
      </c>
      <c r="M23" s="95">
        <v>0</v>
      </c>
      <c r="N23" s="95">
        <v>0</v>
      </c>
      <c r="O23" s="95">
        <v>0</v>
      </c>
      <c r="P23" s="95">
        <v>0</v>
      </c>
      <c r="Q23" s="95">
        <f>SUM(E23:P23)</f>
        <v>0</v>
      </c>
    </row>
    <row r="24" spans="2:18" x14ac:dyDescent="0.25">
      <c r="B24" s="80" t="s">
        <v>67</v>
      </c>
      <c r="C24" s="133">
        <f>C26</f>
        <v>0</v>
      </c>
      <c r="D24" s="133">
        <v>3744967939.6199999</v>
      </c>
      <c r="E24" s="130">
        <f t="shared" ref="E24:P24" si="6">E26</f>
        <v>0</v>
      </c>
      <c r="F24" s="130">
        <f t="shared" si="6"/>
        <v>0</v>
      </c>
      <c r="G24" s="130">
        <f t="shared" si="6"/>
        <v>6780996.9800000004</v>
      </c>
      <c r="H24" s="130">
        <f t="shared" si="6"/>
        <v>1640064.33</v>
      </c>
      <c r="I24" s="130">
        <f t="shared" si="6"/>
        <v>3253487.92</v>
      </c>
      <c r="J24" s="130">
        <f t="shared" si="6"/>
        <v>1365723</v>
      </c>
      <c r="K24" s="130">
        <f t="shared" si="6"/>
        <v>4248</v>
      </c>
      <c r="L24" s="130">
        <f t="shared" si="6"/>
        <v>48853.13</v>
      </c>
      <c r="M24" s="130">
        <f t="shared" si="6"/>
        <v>1789537.87</v>
      </c>
      <c r="N24" s="130">
        <f t="shared" si="6"/>
        <v>2091400</v>
      </c>
      <c r="O24" s="130">
        <f t="shared" si="6"/>
        <v>10549700.93</v>
      </c>
      <c r="P24" s="130">
        <f t="shared" si="6"/>
        <v>162827927.93000001</v>
      </c>
      <c r="Q24" s="130">
        <f>SUM(E24:P24)</f>
        <v>190351940.09</v>
      </c>
    </row>
    <row r="25" spans="2:18" x14ac:dyDescent="0.25">
      <c r="B25" s="41" t="s">
        <v>68</v>
      </c>
      <c r="C25" s="134">
        <v>0</v>
      </c>
      <c r="D25" s="134">
        <v>2000000000</v>
      </c>
      <c r="E25" s="95"/>
      <c r="F25" s="95"/>
      <c r="G25" s="120"/>
      <c r="H25" s="120"/>
      <c r="I25" s="120"/>
      <c r="J25" s="120"/>
      <c r="K25" s="120"/>
      <c r="L25" s="120"/>
      <c r="M25" s="120"/>
      <c r="N25" s="120"/>
      <c r="O25" s="95"/>
      <c r="P25" s="95"/>
      <c r="Q25" s="95"/>
    </row>
    <row r="26" spans="2:18" x14ac:dyDescent="0.25">
      <c r="B26" s="41" t="s">
        <v>69</v>
      </c>
      <c r="C26" s="134">
        <v>0</v>
      </c>
      <c r="D26" s="134">
        <v>1744967939.6199999</v>
      </c>
      <c r="E26" s="95">
        <v>0</v>
      </c>
      <c r="F26" s="95">
        <v>0</v>
      </c>
      <c r="G26" s="120">
        <v>6780996.9800000004</v>
      </c>
      <c r="H26" s="120">
        <v>1640064.33</v>
      </c>
      <c r="I26" s="120">
        <v>3253487.92</v>
      </c>
      <c r="J26" s="120">
        <v>1365723</v>
      </c>
      <c r="K26" s="120">
        <v>4248</v>
      </c>
      <c r="L26" s="120">
        <v>48853.13</v>
      </c>
      <c r="M26" s="120">
        <v>1789537.87</v>
      </c>
      <c r="N26" s="120">
        <v>2091400</v>
      </c>
      <c r="O26" s="95">
        <v>10549700.93</v>
      </c>
      <c r="P26" s="95">
        <v>162827927.93000001</v>
      </c>
      <c r="Q26" s="95">
        <f t="shared" si="4"/>
        <v>190351940.09</v>
      </c>
    </row>
    <row r="27" spans="2:18" x14ac:dyDescent="0.25">
      <c r="B27" s="80" t="s">
        <v>34</v>
      </c>
      <c r="C27" s="106">
        <f t="shared" ref="C27:P27" si="7">SUM(C28:C32)</f>
        <v>4669618299</v>
      </c>
      <c r="D27" s="106">
        <v>5597434089.8599997</v>
      </c>
      <c r="E27" s="130">
        <f>SUM(E28:E32)</f>
        <v>0</v>
      </c>
      <c r="F27" s="130">
        <f t="shared" ref="F27:M27" si="8">SUM(F28:F32)</f>
        <v>0</v>
      </c>
      <c r="G27" s="130">
        <f t="shared" si="8"/>
        <v>456522940.70999998</v>
      </c>
      <c r="H27" s="130">
        <f t="shared" si="8"/>
        <v>275323355.09000003</v>
      </c>
      <c r="I27" s="130">
        <f t="shared" si="8"/>
        <v>281190537.96999997</v>
      </c>
      <c r="J27" s="130">
        <f t="shared" si="8"/>
        <v>37375673.599999994</v>
      </c>
      <c r="K27" s="130">
        <f t="shared" si="8"/>
        <v>14120088.370000001</v>
      </c>
      <c r="L27" s="130">
        <f t="shared" si="8"/>
        <v>16542029.879999999</v>
      </c>
      <c r="M27" s="130">
        <f t="shared" si="8"/>
        <v>72174180.00999999</v>
      </c>
      <c r="N27" s="130">
        <f t="shared" si="7"/>
        <v>35675447.640000001</v>
      </c>
      <c r="O27" s="130">
        <f t="shared" si="7"/>
        <v>362599953.82999998</v>
      </c>
      <c r="P27" s="130">
        <f t="shared" si="7"/>
        <v>1573074698.27</v>
      </c>
      <c r="Q27" s="130">
        <f>SUM(E27:P27)</f>
        <v>3124598905.3699999</v>
      </c>
    </row>
    <row r="28" spans="2:18" x14ac:dyDescent="0.25">
      <c r="B28" s="41" t="s">
        <v>37</v>
      </c>
      <c r="C28" s="108">
        <v>3121831150</v>
      </c>
      <c r="D28" s="108">
        <v>-8.1062316914515264E-8</v>
      </c>
      <c r="E28" s="95">
        <v>0</v>
      </c>
      <c r="F28" s="95">
        <v>0</v>
      </c>
      <c r="G28" s="95">
        <v>0</v>
      </c>
      <c r="H28" s="95">
        <v>0</v>
      </c>
      <c r="I28" s="95">
        <v>0</v>
      </c>
      <c r="J28" s="95">
        <v>0</v>
      </c>
      <c r="K28" s="95">
        <v>0</v>
      </c>
      <c r="L28" s="95">
        <v>0</v>
      </c>
      <c r="M28" s="95">
        <v>0</v>
      </c>
      <c r="N28" s="95">
        <v>0</v>
      </c>
      <c r="O28" s="95">
        <v>0</v>
      </c>
      <c r="P28" s="95">
        <v>0</v>
      </c>
      <c r="Q28" s="95">
        <f t="shared" si="4"/>
        <v>0</v>
      </c>
    </row>
    <row r="29" spans="2:18" x14ac:dyDescent="0.25">
      <c r="B29" s="41" t="s">
        <v>53</v>
      </c>
      <c r="C29" s="108"/>
      <c r="D29" s="108">
        <v>259568386</v>
      </c>
      <c r="E29" s="95"/>
      <c r="F29" s="95"/>
      <c r="G29" s="95"/>
      <c r="H29" s="95"/>
      <c r="I29" s="95"/>
      <c r="J29" s="95"/>
      <c r="K29" s="95"/>
      <c r="L29" s="95"/>
      <c r="M29" s="95"/>
      <c r="N29" s="95"/>
      <c r="O29" s="95"/>
      <c r="P29" s="95"/>
      <c r="Q29" s="95"/>
    </row>
    <row r="30" spans="2:18" x14ac:dyDescent="0.25">
      <c r="B30" s="41" t="s">
        <v>81</v>
      </c>
      <c r="C30" s="95">
        <v>0</v>
      </c>
      <c r="D30" s="134">
        <v>1980589854.5999999</v>
      </c>
      <c r="E30" s="95">
        <v>0</v>
      </c>
      <c r="F30" s="95"/>
      <c r="G30" s="120">
        <v>48136449.050000004</v>
      </c>
      <c r="H30" s="120">
        <v>21800639.66</v>
      </c>
      <c r="I30" s="120">
        <v>4020344.07</v>
      </c>
      <c r="J30" s="120">
        <v>3467665.44</v>
      </c>
      <c r="K30" s="120">
        <v>0</v>
      </c>
      <c r="L30" s="120">
        <v>16542029.879999999</v>
      </c>
      <c r="M30" s="120">
        <v>2991565.18</v>
      </c>
      <c r="N30" s="120">
        <v>6909445.5700000003</v>
      </c>
      <c r="O30" s="95">
        <v>7375345.3599999994</v>
      </c>
      <c r="P30" s="95">
        <v>66779782.75</v>
      </c>
      <c r="Q30" s="95">
        <f>SUM(E30:P30)</f>
        <v>178023266.95999998</v>
      </c>
    </row>
    <row r="31" spans="2:18" x14ac:dyDescent="0.25">
      <c r="B31" s="41" t="s">
        <v>78</v>
      </c>
      <c r="C31" s="108">
        <v>1154992149</v>
      </c>
      <c r="D31" s="108">
        <v>2995788649.6300001</v>
      </c>
      <c r="E31" s="95">
        <v>0</v>
      </c>
      <c r="F31" s="95">
        <v>0</v>
      </c>
      <c r="G31" s="120">
        <v>408386491.65999997</v>
      </c>
      <c r="H31" s="120">
        <v>253522715.43000004</v>
      </c>
      <c r="I31" s="120">
        <v>277170193.89999998</v>
      </c>
      <c r="J31" s="120">
        <v>33908008.159999996</v>
      </c>
      <c r="K31" s="120">
        <v>14120088.370000001</v>
      </c>
      <c r="L31" s="95">
        <v>0</v>
      </c>
      <c r="M31" s="120">
        <v>69182614.829999983</v>
      </c>
      <c r="N31" s="120">
        <v>28766002.07</v>
      </c>
      <c r="O31" s="95">
        <v>355224608.46999997</v>
      </c>
      <c r="P31" s="95">
        <v>1506294915.52</v>
      </c>
      <c r="Q31" s="95">
        <f t="shared" si="4"/>
        <v>2946575638.4099998</v>
      </c>
    </row>
    <row r="32" spans="2:18" x14ac:dyDescent="0.25">
      <c r="B32" s="41" t="s">
        <v>84</v>
      </c>
      <c r="C32" s="108">
        <v>392795000</v>
      </c>
      <c r="D32" s="108">
        <v>361487199.63</v>
      </c>
      <c r="E32" s="95">
        <v>0</v>
      </c>
      <c r="F32" s="95">
        <v>0</v>
      </c>
      <c r="G32" s="95">
        <v>0</v>
      </c>
      <c r="H32" s="95">
        <v>0</v>
      </c>
      <c r="I32" s="95">
        <v>0</v>
      </c>
      <c r="J32" s="95">
        <v>0</v>
      </c>
      <c r="K32" s="95">
        <v>0</v>
      </c>
      <c r="L32" s="95">
        <v>0</v>
      </c>
      <c r="M32" s="95">
        <v>0</v>
      </c>
      <c r="N32" s="95">
        <v>0</v>
      </c>
      <c r="O32" s="95">
        <v>0</v>
      </c>
      <c r="P32" s="95">
        <v>0</v>
      </c>
      <c r="Q32" s="95">
        <f t="shared" si="4"/>
        <v>0</v>
      </c>
    </row>
    <row r="33" spans="2:17" x14ac:dyDescent="0.25">
      <c r="B33" s="80" t="s">
        <v>39</v>
      </c>
      <c r="C33" s="133">
        <v>0</v>
      </c>
      <c r="D33" s="133">
        <v>39160310.619999997</v>
      </c>
      <c r="E33" s="130">
        <v>0</v>
      </c>
      <c r="F33" s="130">
        <v>0</v>
      </c>
      <c r="G33" s="130">
        <v>0</v>
      </c>
      <c r="H33" s="130">
        <v>0</v>
      </c>
      <c r="I33" s="130">
        <v>0</v>
      </c>
      <c r="J33" s="130">
        <v>0</v>
      </c>
      <c r="K33" s="130">
        <v>0</v>
      </c>
      <c r="L33" s="130">
        <v>0</v>
      </c>
      <c r="M33" s="130">
        <v>0</v>
      </c>
      <c r="N33" s="130">
        <v>0</v>
      </c>
      <c r="O33" s="130">
        <v>0</v>
      </c>
      <c r="P33" s="130">
        <v>0</v>
      </c>
      <c r="Q33" s="130">
        <v>0</v>
      </c>
    </row>
    <row r="34" spans="2:17" x14ac:dyDescent="0.25">
      <c r="B34" s="41" t="s">
        <v>103</v>
      </c>
      <c r="C34" s="108">
        <v>0</v>
      </c>
      <c r="D34" s="108">
        <v>9194279.6199999992</v>
      </c>
      <c r="E34" s="95">
        <v>0</v>
      </c>
      <c r="F34" s="95">
        <v>0</v>
      </c>
      <c r="G34" s="95">
        <v>0</v>
      </c>
      <c r="H34" s="95">
        <v>0</v>
      </c>
      <c r="I34" s="95">
        <v>0</v>
      </c>
      <c r="J34" s="95">
        <v>0</v>
      </c>
      <c r="K34" s="95">
        <v>0</v>
      </c>
      <c r="L34" s="95">
        <v>0</v>
      </c>
      <c r="M34" s="95">
        <v>0</v>
      </c>
      <c r="N34" s="95">
        <v>0</v>
      </c>
      <c r="O34" s="95">
        <v>0</v>
      </c>
      <c r="P34" s="95">
        <v>0</v>
      </c>
      <c r="Q34" s="95">
        <v>0</v>
      </c>
    </row>
    <row r="35" spans="2:17" x14ac:dyDescent="0.25">
      <c r="B35" s="41" t="s">
        <v>115</v>
      </c>
      <c r="C35" s="108">
        <v>0</v>
      </c>
      <c r="D35" s="108">
        <v>29966031</v>
      </c>
      <c r="E35" s="95">
        <v>0</v>
      </c>
      <c r="F35" s="95">
        <v>0</v>
      </c>
      <c r="G35" s="95">
        <v>0</v>
      </c>
      <c r="H35" s="95">
        <v>0</v>
      </c>
      <c r="I35" s="95">
        <v>0</v>
      </c>
      <c r="J35" s="95">
        <v>0</v>
      </c>
      <c r="K35" s="95">
        <v>0</v>
      </c>
      <c r="L35" s="95">
        <v>0</v>
      </c>
      <c r="M35" s="95">
        <v>0</v>
      </c>
      <c r="N35" s="95">
        <v>0</v>
      </c>
      <c r="O35" s="95">
        <v>0</v>
      </c>
      <c r="P35" s="95">
        <v>0</v>
      </c>
      <c r="Q35" s="95">
        <v>0</v>
      </c>
    </row>
    <row r="36" spans="2:17" x14ac:dyDescent="0.25">
      <c r="B36" s="96" t="s">
        <v>42</v>
      </c>
      <c r="C36" s="109">
        <f>C10+C15++C27+C20</f>
        <v>142703367995</v>
      </c>
      <c r="D36" s="135">
        <v>162579634107.41995</v>
      </c>
      <c r="E36" s="88">
        <f t="shared" ref="E36:Q36" si="9">E10+E15+E24+E27+E20</f>
        <v>5692803913.0800009</v>
      </c>
      <c r="F36" s="88">
        <f t="shared" si="9"/>
        <v>6891906945.4399986</v>
      </c>
      <c r="G36" s="88">
        <f t="shared" si="9"/>
        <v>8576751256.2099981</v>
      </c>
      <c r="H36" s="88">
        <f t="shared" si="9"/>
        <v>7559733019.4899988</v>
      </c>
      <c r="I36" s="88">
        <f t="shared" si="9"/>
        <v>7962270426.1300011</v>
      </c>
      <c r="J36" s="88">
        <f t="shared" si="9"/>
        <v>8120496136.6499996</v>
      </c>
      <c r="K36" s="88">
        <f t="shared" si="9"/>
        <v>7700075924.54</v>
      </c>
      <c r="L36" s="88">
        <f t="shared" si="9"/>
        <v>8374818232.9699993</v>
      </c>
      <c r="M36" s="88">
        <f t="shared" si="9"/>
        <v>8128452756.1100016</v>
      </c>
      <c r="N36" s="88">
        <f t="shared" si="9"/>
        <v>9027016784.710001</v>
      </c>
      <c r="O36" s="88">
        <f t="shared" si="9"/>
        <v>13321344761.669994</v>
      </c>
      <c r="P36" s="88">
        <f t="shared" si="9"/>
        <v>12876933071.210003</v>
      </c>
      <c r="Q36" s="88">
        <f t="shared" si="9"/>
        <v>104232603228.20996</v>
      </c>
    </row>
    <row r="37" spans="2:17" x14ac:dyDescent="0.25">
      <c r="B37" s="84"/>
      <c r="C37" s="110"/>
      <c r="D37" s="110"/>
      <c r="E37" s="77"/>
      <c r="F37" s="77"/>
      <c r="G37" s="77"/>
      <c r="H37" s="77"/>
      <c r="I37" s="77"/>
      <c r="J37" s="77"/>
      <c r="K37" s="77"/>
      <c r="L37" s="77"/>
      <c r="M37" s="77"/>
      <c r="N37" s="77"/>
      <c r="O37" s="77"/>
      <c r="P37" s="77"/>
      <c r="Q37" s="77"/>
    </row>
    <row r="38" spans="2:17" ht="15" customHeight="1" x14ac:dyDescent="0.25">
      <c r="B38" s="96"/>
      <c r="C38" s="109"/>
      <c r="D38" s="122"/>
      <c r="E38" s="94" t="s">
        <v>10</v>
      </c>
      <c r="F38" s="94" t="s">
        <v>11</v>
      </c>
      <c r="G38" s="94" t="s">
        <v>12</v>
      </c>
      <c r="H38" s="94" t="s">
        <v>13</v>
      </c>
      <c r="I38" s="94" t="s">
        <v>14</v>
      </c>
      <c r="J38" s="94" t="s">
        <v>15</v>
      </c>
      <c r="K38" s="94" t="s">
        <v>16</v>
      </c>
      <c r="L38" s="94" t="s">
        <v>17</v>
      </c>
      <c r="M38" s="94" t="s">
        <v>18</v>
      </c>
      <c r="N38" s="94" t="s">
        <v>19</v>
      </c>
      <c r="O38" s="94" t="s">
        <v>20</v>
      </c>
      <c r="P38" s="94" t="s">
        <v>21</v>
      </c>
      <c r="Q38" s="94" t="s">
        <v>22</v>
      </c>
    </row>
    <row r="39" spans="2:17" x14ac:dyDescent="0.25">
      <c r="B39" s="80" t="s">
        <v>23</v>
      </c>
      <c r="C39" s="113">
        <f>C40</f>
        <v>438508475</v>
      </c>
      <c r="D39" s="113">
        <v>176008475</v>
      </c>
      <c r="E39" s="81">
        <f>E40</f>
        <v>0</v>
      </c>
      <c r="F39" s="81">
        <f t="shared" ref="F39:P39" si="10">F40</f>
        <v>0</v>
      </c>
      <c r="G39" s="81">
        <f t="shared" si="10"/>
        <v>0</v>
      </c>
      <c r="H39" s="81">
        <f t="shared" si="10"/>
        <v>0</v>
      </c>
      <c r="I39" s="81">
        <f t="shared" si="10"/>
        <v>0</v>
      </c>
      <c r="J39" s="81">
        <f t="shared" si="10"/>
        <v>0</v>
      </c>
      <c r="K39" s="81">
        <f t="shared" si="10"/>
        <v>0</v>
      </c>
      <c r="L39" s="81">
        <f t="shared" si="10"/>
        <v>0</v>
      </c>
      <c r="M39" s="81">
        <f t="shared" si="10"/>
        <v>0</v>
      </c>
      <c r="N39" s="81">
        <f t="shared" si="10"/>
        <v>0</v>
      </c>
      <c r="O39" s="81">
        <f t="shared" si="10"/>
        <v>0</v>
      </c>
      <c r="P39" s="81">
        <f t="shared" si="10"/>
        <v>0</v>
      </c>
      <c r="Q39" s="81">
        <f>SUM(E39:P39)</f>
        <v>0</v>
      </c>
    </row>
    <row r="40" spans="2:17" x14ac:dyDescent="0.25">
      <c r="B40" s="41" t="s">
        <v>24</v>
      </c>
      <c r="C40" s="114">
        <v>438508475</v>
      </c>
      <c r="D40" s="114">
        <v>176008475</v>
      </c>
      <c r="E40" s="95">
        <v>0</v>
      </c>
      <c r="F40" s="95">
        <v>0</v>
      </c>
      <c r="G40" s="95">
        <v>0</v>
      </c>
      <c r="H40" s="95">
        <v>0</v>
      </c>
      <c r="I40" s="95">
        <v>0</v>
      </c>
      <c r="J40" s="95">
        <v>0</v>
      </c>
      <c r="K40" s="95">
        <v>0</v>
      </c>
      <c r="L40" s="95">
        <v>0</v>
      </c>
      <c r="M40" s="95">
        <v>0</v>
      </c>
      <c r="N40" s="95">
        <v>0</v>
      </c>
      <c r="O40" s="95">
        <v>0</v>
      </c>
      <c r="P40" s="95">
        <v>0</v>
      </c>
      <c r="Q40" s="95">
        <f>SUM(E40:P40)</f>
        <v>0</v>
      </c>
    </row>
    <row r="41" spans="2:17" x14ac:dyDescent="0.25">
      <c r="B41" s="80" t="s">
        <v>25</v>
      </c>
      <c r="C41" s="113">
        <f>SUM(C42:C45)</f>
        <v>1915618713</v>
      </c>
      <c r="D41" s="113">
        <v>2915618713.3699999</v>
      </c>
      <c r="E41" s="81">
        <f>SUM(E42:E45)</f>
        <v>0</v>
      </c>
      <c r="F41" s="81">
        <f t="shared" ref="F41:H41" si="11">SUM(F42:F45)</f>
        <v>0</v>
      </c>
      <c r="G41" s="81">
        <f t="shared" si="11"/>
        <v>0</v>
      </c>
      <c r="H41" s="81">
        <f t="shared" si="11"/>
        <v>0</v>
      </c>
      <c r="I41" s="81">
        <f>SUM(I42:I45)</f>
        <v>0</v>
      </c>
      <c r="J41" s="81">
        <f>SUM(J42:J44)</f>
        <v>0</v>
      </c>
      <c r="K41" s="81">
        <f>SUM(K42:K44)</f>
        <v>0</v>
      </c>
      <c r="L41" s="81">
        <f t="shared" ref="L41:P41" si="12">SUM(L42:L44)</f>
        <v>0</v>
      </c>
      <c r="M41" s="81">
        <f t="shared" si="12"/>
        <v>0</v>
      </c>
      <c r="N41" s="81">
        <f t="shared" si="12"/>
        <v>0</v>
      </c>
      <c r="O41" s="81">
        <f t="shared" si="12"/>
        <v>0</v>
      </c>
      <c r="P41" s="81">
        <f t="shared" si="12"/>
        <v>0</v>
      </c>
      <c r="Q41" s="81">
        <f>SUM(E41:P41)</f>
        <v>0</v>
      </c>
    </row>
    <row r="42" spans="2:17" x14ac:dyDescent="0.25">
      <c r="B42" s="41" t="s">
        <v>56</v>
      </c>
      <c r="C42" s="114">
        <v>34700000</v>
      </c>
      <c r="D42" s="114">
        <v>34700000</v>
      </c>
      <c r="E42" s="95">
        <v>0</v>
      </c>
      <c r="F42" s="95">
        <v>0</v>
      </c>
      <c r="G42" s="95">
        <v>0</v>
      </c>
      <c r="H42" s="95">
        <v>0</v>
      </c>
      <c r="I42" s="95">
        <v>0</v>
      </c>
      <c r="J42" s="95">
        <v>0</v>
      </c>
      <c r="K42" s="95">
        <v>0</v>
      </c>
      <c r="L42" s="95">
        <v>0</v>
      </c>
      <c r="M42" s="95">
        <v>0</v>
      </c>
      <c r="N42" s="95">
        <v>0</v>
      </c>
      <c r="O42" s="95">
        <v>0</v>
      </c>
      <c r="P42" s="95">
        <v>0</v>
      </c>
      <c r="Q42" s="95">
        <f>SUM(E42:P42)</f>
        <v>0</v>
      </c>
    </row>
    <row r="43" spans="2:17" x14ac:dyDescent="0.25">
      <c r="B43" s="41" t="s">
        <v>26</v>
      </c>
      <c r="C43" s="114">
        <v>2610109</v>
      </c>
      <c r="D43" s="114">
        <v>2610109</v>
      </c>
      <c r="E43" s="95">
        <v>0</v>
      </c>
      <c r="F43" s="95">
        <v>0</v>
      </c>
      <c r="G43" s="95">
        <v>0</v>
      </c>
      <c r="H43" s="95">
        <v>0</v>
      </c>
      <c r="I43" s="95">
        <v>0</v>
      </c>
      <c r="J43" s="95">
        <v>0</v>
      </c>
      <c r="K43" s="95">
        <v>0</v>
      </c>
      <c r="L43" s="95">
        <v>0</v>
      </c>
      <c r="M43" s="95">
        <v>0</v>
      </c>
      <c r="N43" s="95">
        <v>0</v>
      </c>
      <c r="O43" s="95">
        <v>0</v>
      </c>
      <c r="P43" s="95">
        <v>0</v>
      </c>
      <c r="Q43" s="95">
        <f t="shared" ref="Q43:Q48" si="13">SUM(E43:P43)</f>
        <v>0</v>
      </c>
    </row>
    <row r="44" spans="2:17" x14ac:dyDescent="0.25">
      <c r="B44" s="41" t="s">
        <v>44</v>
      </c>
      <c r="C44" s="114">
        <v>1328308604</v>
      </c>
      <c r="D44" s="114">
        <v>2328308604.3699999</v>
      </c>
      <c r="E44" s="95">
        <v>0</v>
      </c>
      <c r="F44" s="95">
        <v>0</v>
      </c>
      <c r="G44" s="95">
        <v>0</v>
      </c>
      <c r="H44" s="95">
        <v>0</v>
      </c>
      <c r="I44" s="95">
        <v>0</v>
      </c>
      <c r="J44" s="95">
        <v>0</v>
      </c>
      <c r="K44" s="95">
        <v>0</v>
      </c>
      <c r="L44" s="95">
        <v>0</v>
      </c>
      <c r="M44" s="95">
        <v>0</v>
      </c>
      <c r="N44" s="95">
        <v>0</v>
      </c>
      <c r="O44" s="95">
        <v>0</v>
      </c>
      <c r="P44" s="95">
        <v>0</v>
      </c>
      <c r="Q44" s="95">
        <f t="shared" si="13"/>
        <v>0</v>
      </c>
    </row>
    <row r="45" spans="2:17" x14ac:dyDescent="0.25">
      <c r="B45" s="41" t="s">
        <v>105</v>
      </c>
      <c r="C45" s="114">
        <v>550000000</v>
      </c>
      <c r="D45" s="114">
        <v>550000000</v>
      </c>
      <c r="E45" s="95">
        <v>0</v>
      </c>
      <c r="F45" s="95">
        <v>0</v>
      </c>
      <c r="G45" s="95">
        <v>0</v>
      </c>
      <c r="H45" s="95">
        <v>0</v>
      </c>
      <c r="I45" s="95">
        <v>0</v>
      </c>
      <c r="J45" s="95">
        <v>0</v>
      </c>
      <c r="K45" s="95">
        <v>0</v>
      </c>
      <c r="L45" s="95">
        <v>0</v>
      </c>
      <c r="M45" s="95">
        <v>0</v>
      </c>
      <c r="N45" s="95">
        <v>0</v>
      </c>
      <c r="O45" s="95">
        <v>0</v>
      </c>
      <c r="P45" s="95">
        <v>0</v>
      </c>
      <c r="Q45" s="95">
        <f t="shared" si="13"/>
        <v>0</v>
      </c>
    </row>
    <row r="46" spans="2:17" x14ac:dyDescent="0.25">
      <c r="B46" s="80" t="s">
        <v>28</v>
      </c>
      <c r="C46" s="113">
        <f>C47</f>
        <v>65000000</v>
      </c>
      <c r="D46" s="113">
        <v>65000000</v>
      </c>
      <c r="E46" s="81">
        <f t="shared" ref="E46:J46" si="14">E47</f>
        <v>0</v>
      </c>
      <c r="F46" s="81">
        <f t="shared" si="14"/>
        <v>0</v>
      </c>
      <c r="G46" s="81">
        <f t="shared" si="14"/>
        <v>0</v>
      </c>
      <c r="H46" s="81">
        <f t="shared" si="14"/>
        <v>0</v>
      </c>
      <c r="I46" s="81">
        <f t="shared" si="14"/>
        <v>0</v>
      </c>
      <c r="J46" s="81">
        <f t="shared" si="14"/>
        <v>0</v>
      </c>
      <c r="K46" s="81">
        <f>K47</f>
        <v>0</v>
      </c>
      <c r="L46" s="81">
        <f t="shared" ref="L46:P46" si="15">L47</f>
        <v>0</v>
      </c>
      <c r="M46" s="81">
        <f t="shared" si="15"/>
        <v>0</v>
      </c>
      <c r="N46" s="81">
        <f t="shared" si="15"/>
        <v>0</v>
      </c>
      <c r="O46" s="81">
        <f t="shared" si="15"/>
        <v>0</v>
      </c>
      <c r="P46" s="81">
        <f t="shared" si="15"/>
        <v>0</v>
      </c>
      <c r="Q46" s="81">
        <f t="shared" si="13"/>
        <v>0</v>
      </c>
    </row>
    <row r="47" spans="2:17" x14ac:dyDescent="0.25">
      <c r="B47" s="41" t="s">
        <v>29</v>
      </c>
      <c r="C47" s="114">
        <v>65000000</v>
      </c>
      <c r="D47" s="114">
        <v>65000000</v>
      </c>
      <c r="E47" s="95">
        <v>0</v>
      </c>
      <c r="F47" s="95">
        <v>0</v>
      </c>
      <c r="G47" s="95">
        <v>0</v>
      </c>
      <c r="H47" s="95">
        <v>0</v>
      </c>
      <c r="I47" s="95">
        <v>0</v>
      </c>
      <c r="J47" s="95">
        <v>0</v>
      </c>
      <c r="K47" s="95">
        <v>0</v>
      </c>
      <c r="L47" s="95">
        <v>0</v>
      </c>
      <c r="M47" s="95">
        <v>0</v>
      </c>
      <c r="N47" s="95">
        <v>0</v>
      </c>
      <c r="O47" s="95">
        <v>0</v>
      </c>
      <c r="P47" s="95">
        <v>0</v>
      </c>
      <c r="Q47" s="95">
        <f t="shared" si="13"/>
        <v>0</v>
      </c>
    </row>
    <row r="48" spans="2:17" s="10" customFormat="1" x14ac:dyDescent="0.25">
      <c r="B48" s="96" t="s">
        <v>45</v>
      </c>
      <c r="C48" s="109">
        <f>C39+C41+C46</f>
        <v>2419127188</v>
      </c>
      <c r="D48" s="135">
        <v>3156627188.3699999</v>
      </c>
      <c r="E48" s="88">
        <f t="shared" ref="E48:P48" si="16">E39+E41+E46</f>
        <v>0</v>
      </c>
      <c r="F48" s="88">
        <f t="shared" si="16"/>
        <v>0</v>
      </c>
      <c r="G48" s="88">
        <f t="shared" si="16"/>
        <v>0</v>
      </c>
      <c r="H48" s="88">
        <f t="shared" si="16"/>
        <v>0</v>
      </c>
      <c r="I48" s="88">
        <f t="shared" si="16"/>
        <v>0</v>
      </c>
      <c r="J48" s="88">
        <f>J39+J41+J46</f>
        <v>0</v>
      </c>
      <c r="K48" s="88">
        <f>K39+K41+K46</f>
        <v>0</v>
      </c>
      <c r="L48" s="88">
        <f t="shared" si="16"/>
        <v>0</v>
      </c>
      <c r="M48" s="88">
        <f t="shared" si="16"/>
        <v>0</v>
      </c>
      <c r="N48" s="88">
        <f t="shared" si="16"/>
        <v>0</v>
      </c>
      <c r="O48" s="88">
        <f t="shared" si="16"/>
        <v>0</v>
      </c>
      <c r="P48" s="88">
        <f t="shared" si="16"/>
        <v>0</v>
      </c>
      <c r="Q48" s="88">
        <f t="shared" si="13"/>
        <v>0</v>
      </c>
    </row>
    <row r="49" spans="2:17" x14ac:dyDescent="0.25">
      <c r="B49" s="89"/>
      <c r="C49" s="111"/>
      <c r="D49" s="111"/>
      <c r="E49" s="90"/>
      <c r="F49" s="90"/>
      <c r="G49" s="90"/>
      <c r="H49" s="90"/>
      <c r="I49" s="90"/>
      <c r="J49" s="90"/>
      <c r="K49" s="90"/>
      <c r="L49" s="90"/>
      <c r="M49" s="91"/>
      <c r="N49" s="91"/>
      <c r="O49" s="91"/>
      <c r="P49" s="91"/>
      <c r="Q49" s="92"/>
    </row>
    <row r="50" spans="2:17" s="11" customFormat="1" x14ac:dyDescent="0.25">
      <c r="B50" s="93" t="s">
        <v>46</v>
      </c>
      <c r="C50" s="112">
        <f t="shared" ref="C50:Q50" si="17">C36+C48</f>
        <v>145122495183</v>
      </c>
      <c r="D50" s="135">
        <v>165736261295.78998</v>
      </c>
      <c r="E50" s="88">
        <f t="shared" si="17"/>
        <v>5692803913.0800009</v>
      </c>
      <c r="F50" s="88">
        <f t="shared" si="17"/>
        <v>6891906945.4399986</v>
      </c>
      <c r="G50" s="88">
        <f t="shared" si="17"/>
        <v>8576751256.2099981</v>
      </c>
      <c r="H50" s="88">
        <f t="shared" si="17"/>
        <v>7559733019.4899988</v>
      </c>
      <c r="I50" s="88">
        <f t="shared" si="17"/>
        <v>7962270426.1300011</v>
      </c>
      <c r="J50" s="88">
        <f t="shared" si="17"/>
        <v>8120496136.6499996</v>
      </c>
      <c r="K50" s="88">
        <f>K36+K48</f>
        <v>7700075924.54</v>
      </c>
      <c r="L50" s="88">
        <f t="shared" si="17"/>
        <v>8374818232.9699993</v>
      </c>
      <c r="M50" s="88">
        <f t="shared" si="17"/>
        <v>8128452756.1100016</v>
      </c>
      <c r="N50" s="88">
        <f t="shared" si="17"/>
        <v>9027016784.710001</v>
      </c>
      <c r="O50" s="88">
        <f t="shared" si="17"/>
        <v>13321344761.669994</v>
      </c>
      <c r="P50" s="88">
        <f t="shared" si="17"/>
        <v>12876933071.210003</v>
      </c>
      <c r="Q50" s="88">
        <f t="shared" si="17"/>
        <v>104232603228.20996</v>
      </c>
    </row>
    <row r="51" spans="2:17" x14ac:dyDescent="0.25">
      <c r="B51" s="71" t="s">
        <v>106</v>
      </c>
      <c r="C51" s="103"/>
      <c r="D51" s="103"/>
      <c r="E51" s="12"/>
      <c r="F51" s="12"/>
      <c r="G51" s="12"/>
      <c r="H51" s="12"/>
      <c r="I51" s="12"/>
      <c r="J51" s="12"/>
      <c r="K51" s="12"/>
      <c r="L51" s="12"/>
      <c r="M51" s="12"/>
      <c r="N51" s="12"/>
      <c r="O51" s="12"/>
      <c r="P51" s="12"/>
      <c r="Q51" s="19"/>
    </row>
    <row r="52" spans="2:17" x14ac:dyDescent="0.25">
      <c r="B52" s="70"/>
      <c r="C52" s="104"/>
      <c r="D52" s="104"/>
      <c r="E52" s="14"/>
      <c r="F52" s="14"/>
      <c r="G52" s="14"/>
      <c r="H52" s="14"/>
      <c r="I52" s="14"/>
      <c r="J52" s="14"/>
      <c r="K52" s="14"/>
      <c r="L52" s="14"/>
      <c r="M52" s="14"/>
      <c r="N52" s="14"/>
      <c r="O52" s="14"/>
      <c r="P52" s="14"/>
      <c r="Q52" s="14"/>
    </row>
    <row r="53" spans="2:17" x14ac:dyDescent="0.25">
      <c r="B53" s="71" t="s">
        <v>116</v>
      </c>
      <c r="C53" s="129"/>
      <c r="D53" s="129"/>
      <c r="E53" s="103"/>
      <c r="F53" s="21"/>
      <c r="G53" s="21"/>
      <c r="H53" s="21"/>
      <c r="I53" s="22"/>
      <c r="J53" s="21"/>
      <c r="K53" s="20"/>
      <c r="L53" s="20"/>
      <c r="M53" s="20"/>
      <c r="N53" s="20"/>
      <c r="O53" s="20"/>
      <c r="P53" s="20"/>
      <c r="Q53" s="19"/>
    </row>
    <row r="54" spans="2:17" x14ac:dyDescent="0.25">
      <c r="B54" s="72" t="s">
        <v>60</v>
      </c>
      <c r="C54" s="115"/>
      <c r="D54" s="115"/>
      <c r="E54" s="115"/>
      <c r="F54" s="115"/>
      <c r="G54" s="115"/>
      <c r="H54" s="115"/>
      <c r="I54" s="115"/>
      <c r="J54" s="115"/>
      <c r="K54" s="18"/>
      <c r="L54" s="18"/>
      <c r="M54" s="18"/>
      <c r="N54" s="18"/>
      <c r="O54" s="18"/>
      <c r="P54" s="18"/>
      <c r="Q54" s="18"/>
    </row>
    <row r="55" spans="2:17" s="17" customFormat="1" ht="14.25" customHeight="1" x14ac:dyDescent="0.25">
      <c r="B55" s="115"/>
      <c r="C55" s="116"/>
      <c r="D55" s="116"/>
      <c r="E55" s="116"/>
      <c r="F55" s="116"/>
      <c r="G55" s="116"/>
      <c r="H55" s="116"/>
      <c r="I55" s="116"/>
    </row>
    <row r="56" spans="2:17" x14ac:dyDescent="0.25">
      <c r="B56" s="116"/>
    </row>
    <row r="58" spans="2:17" s="17" customFormat="1" x14ac:dyDescent="0.25">
      <c r="B58"/>
      <c r="C58" s="105"/>
      <c r="D58" s="10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8A8D67-CE82-409A-BB94-36929E8BE4AB}">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09100588-ee89-45b2-81d6-a67d223ce91b"/>
    <ds:schemaRef ds:uri="f7c7372e-77c9-4c4a-9e9a-3e04be05905d"/>
    <ds:schemaRef ds:uri="http://purl.org/dc/dcmitype/"/>
  </ds:schemaRefs>
</ds:datastoreItem>
</file>

<file path=customXml/itemProps2.xml><?xml version="1.0" encoding="utf-8"?>
<ds:datastoreItem xmlns:ds="http://schemas.openxmlformats.org/officeDocument/2006/customXml" ds:itemID="{FA4AF53B-D5C5-478A-BA93-E94EFB0BC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85A4C5-1281-440C-83C0-0BE93A508078}">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 </vt:lpstr>
      <vt:lpstr>2019</vt:lpstr>
      <vt:lpstr>2020 </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2018-02-19T19:32:39Z</dcterms:created>
  <dcterms:modified xsi:type="dcterms:W3CDTF">2025-12-19T12:08:01Z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