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Seguridad Social/"/>
    </mc:Choice>
  </mc:AlternateContent>
  <xr:revisionPtr revIDLastSave="1089" documentId="8_{E80EFDC7-7C9D-4010-A2DD-C1A738048702}" xr6:coauthVersionLast="47" xr6:coauthVersionMax="47" xr10:uidLastSave="{80F10714-D72D-4807-86EC-5AF102DE7701}"/>
  <bookViews>
    <workbookView xWindow="-120" yWindow="-120" windowWidth="29040" windowHeight="15720" firstSheet="11" activeTab="11" xr2:uid="{00000000-000D-0000-FFFF-FFFF00000000}"/>
  </bookViews>
  <sheets>
    <sheet name="2014" sheetId="5" r:id="rId1"/>
    <sheet name="2015" sheetId="9" r:id="rId2"/>
    <sheet name="2016" sheetId="10" r:id="rId3"/>
    <sheet name="2017" sheetId="11" r:id="rId4"/>
    <sheet name="2018" sheetId="12" r:id="rId5"/>
    <sheet name="2019" sheetId="13" r:id="rId6"/>
    <sheet name="2020" sheetId="15" r:id="rId7"/>
    <sheet name="2021" sheetId="18" r:id="rId8"/>
    <sheet name="2022" sheetId="21" r:id="rId9"/>
    <sheet name="2023" sheetId="23" r:id="rId10"/>
    <sheet name="2024" sheetId="22" r:id="rId11"/>
    <sheet name="2025" sheetId="2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4" l="1"/>
  <c r="Q15" i="24"/>
  <c r="Q12" i="24"/>
  <c r="Q22" i="12"/>
  <c r="Q10" i="24"/>
  <c r="Q11" i="24"/>
  <c r="Q13" i="24"/>
  <c r="Q14" i="24"/>
  <c r="Q16" i="24"/>
  <c r="Q17" i="24"/>
  <c r="C18" i="24"/>
  <c r="E18" i="24"/>
  <c r="F18" i="24"/>
  <c r="G18" i="24"/>
  <c r="H18" i="24"/>
  <c r="H25" i="24" s="1"/>
  <c r="I18" i="24"/>
  <c r="J18" i="24"/>
  <c r="J25" i="24" s="1"/>
  <c r="K18" i="24"/>
  <c r="L18" i="24"/>
  <c r="L25" i="24" s="1"/>
  <c r="M18" i="24"/>
  <c r="N18" i="24"/>
  <c r="O18" i="24"/>
  <c r="P18" i="24"/>
  <c r="Q21" i="24"/>
  <c r="Q23" i="24" s="1"/>
  <c r="Q22" i="24"/>
  <c r="C23" i="24"/>
  <c r="C25" i="24" s="1"/>
  <c r="D23" i="24"/>
  <c r="E23" i="24"/>
  <c r="F23" i="24"/>
  <c r="F25" i="24" s="1"/>
  <c r="G23" i="24"/>
  <c r="G25" i="24" s="1"/>
  <c r="H23" i="24"/>
  <c r="I23" i="24"/>
  <c r="J23" i="24"/>
  <c r="K23" i="24"/>
  <c r="L23" i="24"/>
  <c r="M23" i="24"/>
  <c r="N23" i="24"/>
  <c r="O23" i="24"/>
  <c r="P23" i="24"/>
  <c r="E25" i="24" l="1"/>
  <c r="O25" i="24"/>
  <c r="N25" i="24"/>
  <c r="I25" i="24"/>
  <c r="M25" i="24"/>
  <c r="D25" i="24"/>
  <c r="K25" i="24"/>
  <c r="P25" i="24"/>
  <c r="Q18" i="24"/>
  <c r="Q25" i="24" s="1"/>
  <c r="P20" i="22" l="1"/>
  <c r="O20" i="22"/>
  <c r="N20" i="22"/>
  <c r="M20" i="22"/>
  <c r="L20" i="22"/>
  <c r="K20" i="22"/>
  <c r="J20" i="22"/>
  <c r="I20" i="22"/>
  <c r="H20" i="22"/>
  <c r="G20" i="22"/>
  <c r="F20" i="22"/>
  <c r="E20" i="22"/>
  <c r="Q19" i="22"/>
  <c r="Q18" i="22" s="1"/>
  <c r="Q14" i="22"/>
  <c r="Q15" i="22"/>
  <c r="Q11" i="22"/>
  <c r="Q12" i="22"/>
  <c r="Q13" i="22"/>
  <c r="Q16" i="22"/>
  <c r="Q17" i="22"/>
  <c r="D25" i="22"/>
  <c r="D20" i="22"/>
  <c r="D27" i="22" s="1"/>
  <c r="C15" i="22"/>
  <c r="C10" i="22"/>
  <c r="P21" i="23"/>
  <c r="O21" i="23"/>
  <c r="N21" i="23"/>
  <c r="M21" i="23"/>
  <c r="L21" i="23"/>
  <c r="K21" i="23"/>
  <c r="J21" i="23"/>
  <c r="I21" i="23"/>
  <c r="H21" i="23"/>
  <c r="G21" i="23"/>
  <c r="F21" i="23"/>
  <c r="E21" i="23"/>
  <c r="D21" i="23"/>
  <c r="C21" i="23"/>
  <c r="Q20" i="23"/>
  <c r="Q19" i="23"/>
  <c r="Q21" i="23" s="1"/>
  <c r="C16" i="23"/>
  <c r="C23" i="23" s="1"/>
  <c r="Q15" i="23"/>
  <c r="Q14" i="23"/>
  <c r="P13" i="23"/>
  <c r="O13" i="23"/>
  <c r="N13" i="23"/>
  <c r="M13" i="23"/>
  <c r="L13" i="23"/>
  <c r="K13" i="23"/>
  <c r="J13" i="23"/>
  <c r="I13" i="23"/>
  <c r="H13" i="23"/>
  <c r="G13" i="23"/>
  <c r="F13" i="23"/>
  <c r="E13" i="23"/>
  <c r="D13" i="23"/>
  <c r="D16" i="23" s="1"/>
  <c r="D23" i="23" s="1"/>
  <c r="Q12" i="23"/>
  <c r="Q11" i="23"/>
  <c r="P10" i="23"/>
  <c r="O10" i="23"/>
  <c r="N10" i="23"/>
  <c r="N16" i="23" s="1"/>
  <c r="N23" i="23" s="1"/>
  <c r="M10" i="23"/>
  <c r="L10" i="23"/>
  <c r="L16" i="23" s="1"/>
  <c r="L23" i="23" s="1"/>
  <c r="K10" i="23"/>
  <c r="J10" i="23"/>
  <c r="J16" i="23" s="1"/>
  <c r="J23" i="23" s="1"/>
  <c r="I10" i="23"/>
  <c r="H10" i="23"/>
  <c r="G10" i="23"/>
  <c r="F10" i="23"/>
  <c r="F16" i="23" s="1"/>
  <c r="F23" i="23" s="1"/>
  <c r="E10" i="23"/>
  <c r="D10" i="23"/>
  <c r="Q10" i="22" l="1"/>
  <c r="K16" i="23"/>
  <c r="K23" i="23" s="1"/>
  <c r="G16" i="23"/>
  <c r="G23" i="23" s="1"/>
  <c r="O16" i="23"/>
  <c r="O23" i="23" s="1"/>
  <c r="H16" i="23"/>
  <c r="H23" i="23" s="1"/>
  <c r="P16" i="23"/>
  <c r="P23" i="23" s="1"/>
  <c r="Q13" i="23"/>
  <c r="Q10" i="23"/>
  <c r="Q16" i="23" s="1"/>
  <c r="Q23" i="23" s="1"/>
  <c r="I16" i="23"/>
  <c r="I23" i="23" s="1"/>
  <c r="M16" i="23"/>
  <c r="M23" i="23" s="1"/>
  <c r="E16" i="23"/>
  <c r="E23" i="23" s="1"/>
  <c r="C23" i="22" l="1"/>
  <c r="C25" i="22" s="1"/>
  <c r="P25" i="22"/>
  <c r="O25" i="22"/>
  <c r="N25" i="22"/>
  <c r="M25" i="22"/>
  <c r="M27" i="22" s="1"/>
  <c r="L25" i="22"/>
  <c r="K25" i="22"/>
  <c r="J25" i="22"/>
  <c r="I25" i="22"/>
  <c r="H25" i="22"/>
  <c r="G25" i="22"/>
  <c r="F25" i="22"/>
  <c r="E25" i="22"/>
  <c r="Q24" i="22"/>
  <c r="Q23" i="22"/>
  <c r="Q25" i="22" s="1"/>
  <c r="F27" i="22" l="1"/>
  <c r="I27" i="22"/>
  <c r="N27" i="22"/>
  <c r="C20" i="22"/>
  <c r="C27" i="22" s="1"/>
  <c r="E27" i="22"/>
  <c r="K27" i="22"/>
  <c r="L27" i="22"/>
  <c r="G27" i="22"/>
  <c r="O27" i="22"/>
  <c r="H27" i="22"/>
  <c r="P27" i="22"/>
  <c r="J27" i="22"/>
  <c r="Q15" i="10"/>
  <c r="P21" i="21" l="1"/>
  <c r="O21" i="21"/>
  <c r="N21" i="21"/>
  <c r="M21" i="21"/>
  <c r="L21" i="21"/>
  <c r="K21" i="21"/>
  <c r="J21" i="21"/>
  <c r="I21" i="21"/>
  <c r="H21" i="21"/>
  <c r="G21" i="21"/>
  <c r="F21" i="21"/>
  <c r="E21" i="21"/>
  <c r="D21" i="21"/>
  <c r="C21" i="21"/>
  <c r="Q20" i="21"/>
  <c r="Q19" i="21"/>
  <c r="Q21" i="21" s="1"/>
  <c r="D16" i="21"/>
  <c r="D23" i="21" s="1"/>
  <c r="C16" i="21"/>
  <c r="Q15" i="21"/>
  <c r="Q14" i="21"/>
  <c r="P13" i="21"/>
  <c r="O13" i="21"/>
  <c r="N13" i="21"/>
  <c r="M13" i="21"/>
  <c r="L13" i="21"/>
  <c r="K13" i="21"/>
  <c r="J13" i="21"/>
  <c r="I13" i="21"/>
  <c r="H13" i="21"/>
  <c r="G13" i="21"/>
  <c r="F13" i="21"/>
  <c r="E13" i="21"/>
  <c r="Q12" i="21"/>
  <c r="Q11" i="21"/>
  <c r="P10" i="21"/>
  <c r="P16" i="21" s="1"/>
  <c r="O10" i="21"/>
  <c r="N10" i="21"/>
  <c r="M10" i="21"/>
  <c r="L10" i="21"/>
  <c r="K10" i="21"/>
  <c r="K16" i="21" s="1"/>
  <c r="K23" i="21" s="1"/>
  <c r="J10" i="21"/>
  <c r="J16" i="21" s="1"/>
  <c r="J23" i="21" s="1"/>
  <c r="I10" i="21"/>
  <c r="I16" i="21" s="1"/>
  <c r="H10" i="21"/>
  <c r="H16" i="21" s="1"/>
  <c r="G10" i="21"/>
  <c r="F10" i="21"/>
  <c r="E10" i="21"/>
  <c r="L16" i="21" l="1"/>
  <c r="L23" i="21" s="1"/>
  <c r="Q13" i="21"/>
  <c r="Q10" i="21"/>
  <c r="N16" i="21"/>
  <c r="N23" i="21" s="1"/>
  <c r="G16" i="21"/>
  <c r="G23" i="21" s="1"/>
  <c r="O16" i="21"/>
  <c r="O23" i="21" s="1"/>
  <c r="E16" i="21"/>
  <c r="M16" i="21"/>
  <c r="M23" i="21" s="1"/>
  <c r="H23" i="21"/>
  <c r="P23" i="21"/>
  <c r="I23" i="21"/>
  <c r="C23" i="21"/>
  <c r="E23" i="21"/>
  <c r="F16" i="21"/>
  <c r="F23" i="21" s="1"/>
  <c r="Q16" i="21" l="1"/>
  <c r="Q23" i="21" s="1"/>
  <c r="Q22" i="18" l="1"/>
  <c r="P21" i="18"/>
  <c r="O21" i="18"/>
  <c r="N21" i="18"/>
  <c r="M21" i="18"/>
  <c r="L21" i="18"/>
  <c r="K21" i="18"/>
  <c r="J21" i="18"/>
  <c r="J23" i="18" s="1"/>
  <c r="I21" i="18"/>
  <c r="H21" i="18"/>
  <c r="G21" i="18"/>
  <c r="F21" i="18"/>
  <c r="F23" i="18" s="1"/>
  <c r="E21" i="18"/>
  <c r="D21" i="18"/>
  <c r="Q20" i="18"/>
  <c r="Q19" i="18"/>
  <c r="C19" i="18"/>
  <c r="C21" i="18" s="1"/>
  <c r="C23" i="18" s="1"/>
  <c r="Q18" i="18"/>
  <c r="P16" i="18"/>
  <c r="O16" i="18"/>
  <c r="N16" i="18"/>
  <c r="M16" i="18"/>
  <c r="M23" i="18" s="1"/>
  <c r="L16" i="18"/>
  <c r="K16" i="18"/>
  <c r="J16" i="18"/>
  <c r="I16" i="18"/>
  <c r="I23" i="18" s="1"/>
  <c r="H16" i="18"/>
  <c r="G16" i="18"/>
  <c r="F16" i="18"/>
  <c r="E16" i="18"/>
  <c r="E23" i="18" s="1"/>
  <c r="D16" i="18"/>
  <c r="C16" i="18"/>
  <c r="Q15" i="18"/>
  <c r="Q14" i="18"/>
  <c r="Q13" i="18"/>
  <c r="Q12" i="18"/>
  <c r="Q11" i="18"/>
  <c r="Q10" i="18"/>
  <c r="N23" i="18" l="1"/>
  <c r="G23" i="18"/>
  <c r="K23" i="18"/>
  <c r="O23" i="18"/>
  <c r="P23" i="18"/>
  <c r="D23" i="18"/>
  <c r="H23" i="18"/>
  <c r="L23" i="18"/>
  <c r="Q21" i="18"/>
  <c r="Q16" i="18"/>
  <c r="Q23" i="18" l="1"/>
  <c r="D10" i="15"/>
  <c r="E10" i="15"/>
  <c r="F10" i="15"/>
  <c r="F17" i="15" s="1"/>
  <c r="F24" i="15" s="1"/>
  <c r="G10" i="15"/>
  <c r="G17" i="15" s="1"/>
  <c r="G24" i="15" s="1"/>
  <c r="H10" i="15"/>
  <c r="I10" i="15"/>
  <c r="J10" i="15"/>
  <c r="J17" i="15" s="1"/>
  <c r="J24" i="15" s="1"/>
  <c r="K10" i="15"/>
  <c r="K17" i="15" s="1"/>
  <c r="K24" i="15" s="1"/>
  <c r="L10" i="15"/>
  <c r="M10" i="15"/>
  <c r="N10" i="15"/>
  <c r="N17" i="15" s="1"/>
  <c r="N24" i="15" s="1"/>
  <c r="O10" i="15"/>
  <c r="O17" i="15" s="1"/>
  <c r="O24" i="15" s="1"/>
  <c r="P10" i="15"/>
  <c r="Q11" i="15"/>
  <c r="Q12" i="15"/>
  <c r="Q13" i="15"/>
  <c r="D14" i="15"/>
  <c r="E14" i="15"/>
  <c r="F14" i="15"/>
  <c r="Q14" i="15" s="1"/>
  <c r="G14" i="15"/>
  <c r="H14" i="15"/>
  <c r="I14" i="15"/>
  <c r="J14" i="15"/>
  <c r="K14" i="15"/>
  <c r="L14" i="15"/>
  <c r="M14" i="15"/>
  <c r="N14" i="15"/>
  <c r="O14" i="15"/>
  <c r="P14" i="15"/>
  <c r="Q15" i="15"/>
  <c r="Q16" i="15"/>
  <c r="C17" i="15"/>
  <c r="D17" i="15"/>
  <c r="E17" i="15"/>
  <c r="E24" i="15" s="1"/>
  <c r="H17" i="15"/>
  <c r="I17" i="15"/>
  <c r="I24" i="15" s="1"/>
  <c r="L17" i="15"/>
  <c r="M17" i="15"/>
  <c r="M24" i="15" s="1"/>
  <c r="P17" i="15"/>
  <c r="D20" i="15"/>
  <c r="Q20" i="15"/>
  <c r="Q21" i="15"/>
  <c r="C22" i="15"/>
  <c r="C24" i="15" s="1"/>
  <c r="D22" i="15"/>
  <c r="E22" i="15"/>
  <c r="F22" i="15"/>
  <c r="G22" i="15"/>
  <c r="H22" i="15"/>
  <c r="I22" i="15"/>
  <c r="J22" i="15"/>
  <c r="K22" i="15"/>
  <c r="L22" i="15"/>
  <c r="M22" i="15"/>
  <c r="N22" i="15"/>
  <c r="O22" i="15"/>
  <c r="P22" i="15"/>
  <c r="Q22" i="15"/>
  <c r="D24" i="15"/>
  <c r="H24" i="15"/>
  <c r="L24" i="15"/>
  <c r="P24" i="15"/>
  <c r="Q10" i="15" l="1"/>
  <c r="Q17" i="15" s="1"/>
  <c r="Q24" i="15" s="1"/>
  <c r="P24" i="5" l="1"/>
  <c r="O24" i="5"/>
  <c r="N24" i="5"/>
  <c r="M24" i="5"/>
  <c r="L24" i="5"/>
  <c r="K24" i="5"/>
  <c r="J24" i="5"/>
  <c r="I24" i="5"/>
  <c r="H24" i="5"/>
  <c r="G24" i="5"/>
  <c r="F24" i="5"/>
  <c r="E24" i="5"/>
  <c r="P22" i="5"/>
  <c r="O22" i="5"/>
  <c r="N22" i="5"/>
  <c r="M22" i="5"/>
  <c r="L22" i="5"/>
  <c r="K22" i="5"/>
  <c r="J22" i="5"/>
  <c r="I22" i="5"/>
  <c r="H22" i="5"/>
  <c r="G22" i="5"/>
  <c r="F22" i="5"/>
  <c r="E22" i="5"/>
  <c r="E18" i="10"/>
  <c r="F18" i="10"/>
  <c r="G18" i="10"/>
  <c r="H18" i="10"/>
  <c r="I18" i="10"/>
  <c r="J18" i="10"/>
  <c r="K18" i="10"/>
  <c r="L18" i="10"/>
  <c r="M18" i="10"/>
  <c r="N18" i="10"/>
  <c r="O18" i="10"/>
  <c r="P18" i="10"/>
  <c r="E24" i="13"/>
  <c r="C24" i="13"/>
  <c r="D16" i="13"/>
  <c r="E16" i="13"/>
  <c r="F16" i="13"/>
  <c r="G16" i="13"/>
  <c r="H16" i="13"/>
  <c r="I16" i="13"/>
  <c r="J16" i="13"/>
  <c r="K16" i="13"/>
  <c r="L16" i="13"/>
  <c r="M16" i="13"/>
  <c r="N16" i="13"/>
  <c r="O16" i="13"/>
  <c r="P16" i="13"/>
  <c r="C16" i="13"/>
  <c r="C26" i="13" s="1"/>
  <c r="E17" i="12"/>
  <c r="D17" i="12"/>
  <c r="E27" i="12"/>
  <c r="D27" i="12"/>
  <c r="D29" i="12" s="1"/>
  <c r="C17" i="12"/>
  <c r="C27" i="12"/>
  <c r="F17" i="12"/>
  <c r="G17" i="12"/>
  <c r="H17" i="12"/>
  <c r="I17" i="12"/>
  <c r="J17" i="12"/>
  <c r="K17" i="12"/>
  <c r="L17" i="12"/>
  <c r="M17" i="12"/>
  <c r="N17" i="12"/>
  <c r="O17" i="12"/>
  <c r="P17" i="12"/>
  <c r="D26" i="5"/>
  <c r="C18" i="5"/>
  <c r="D18" i="5"/>
  <c r="D28" i="5" s="1"/>
  <c r="E18" i="5"/>
  <c r="F18" i="5"/>
  <c r="G18" i="5"/>
  <c r="H18" i="5"/>
  <c r="I18" i="5"/>
  <c r="J18" i="5"/>
  <c r="K18" i="5"/>
  <c r="L18" i="5"/>
  <c r="M18" i="5"/>
  <c r="N18" i="5"/>
  <c r="O18" i="5"/>
  <c r="P18" i="5"/>
  <c r="D25" i="11"/>
  <c r="E25" i="11"/>
  <c r="F25" i="11"/>
  <c r="G25" i="11"/>
  <c r="H25" i="11"/>
  <c r="I25" i="11"/>
  <c r="J25" i="11"/>
  <c r="K25" i="11"/>
  <c r="L25" i="11"/>
  <c r="M25" i="11"/>
  <c r="N25" i="11"/>
  <c r="O25" i="11"/>
  <c r="P25" i="11"/>
  <c r="C25" i="11"/>
  <c r="D16" i="11"/>
  <c r="C16" i="11"/>
  <c r="C27" i="11" s="1"/>
  <c r="E16" i="11"/>
  <c r="F16" i="11"/>
  <c r="G16" i="11"/>
  <c r="H16" i="11"/>
  <c r="I16" i="11"/>
  <c r="J16" i="11"/>
  <c r="K16" i="11"/>
  <c r="L16" i="11"/>
  <c r="M16" i="11"/>
  <c r="N16" i="11"/>
  <c r="O16" i="11"/>
  <c r="P16" i="11"/>
  <c r="D27" i="10"/>
  <c r="D18" i="10"/>
  <c r="D29" i="10" s="1"/>
  <c r="Q23" i="10"/>
  <c r="Q25" i="10"/>
  <c r="Q26" i="10"/>
  <c r="Q11" i="10"/>
  <c r="Q12" i="10"/>
  <c r="Q13" i="10"/>
  <c r="Q14" i="10"/>
  <c r="Q17" i="10"/>
  <c r="C18" i="10"/>
  <c r="C27" i="10"/>
  <c r="H19" i="9"/>
  <c r="I19" i="9"/>
  <c r="J19" i="9"/>
  <c r="K19" i="9"/>
  <c r="L19" i="9"/>
  <c r="M19" i="9"/>
  <c r="N19" i="9"/>
  <c r="N27" i="9" s="1"/>
  <c r="O19" i="9"/>
  <c r="P19" i="9"/>
  <c r="P27" i="9" s="1"/>
  <c r="D19" i="9"/>
  <c r="E19" i="9"/>
  <c r="F19" i="9"/>
  <c r="G19" i="9"/>
  <c r="Q24" i="9"/>
  <c r="Q23" i="9"/>
  <c r="Q11" i="9"/>
  <c r="Q12" i="9"/>
  <c r="Q13" i="9"/>
  <c r="Q14" i="9"/>
  <c r="Q15" i="9"/>
  <c r="Q16" i="9"/>
  <c r="Q17" i="9"/>
  <c r="Q18" i="9"/>
  <c r="Q10" i="9"/>
  <c r="D25" i="9"/>
  <c r="E25" i="9"/>
  <c r="F25" i="9"/>
  <c r="G25" i="9"/>
  <c r="H25" i="9"/>
  <c r="I25" i="9"/>
  <c r="J25" i="9"/>
  <c r="K25" i="9"/>
  <c r="L25" i="9"/>
  <c r="M25" i="9"/>
  <c r="N25" i="9"/>
  <c r="O25" i="9"/>
  <c r="P25" i="9"/>
  <c r="C25" i="9"/>
  <c r="C19" i="9"/>
  <c r="D24" i="13"/>
  <c r="D26" i="13" s="1"/>
  <c r="Q23" i="13"/>
  <c r="M24" i="13"/>
  <c r="I24" i="13"/>
  <c r="Q21" i="13"/>
  <c r="P24" i="13"/>
  <c r="N24" i="13"/>
  <c r="L24" i="13"/>
  <c r="J24" i="13"/>
  <c r="H24" i="13"/>
  <c r="F24" i="13"/>
  <c r="P19" i="13"/>
  <c r="O19" i="13"/>
  <c r="N19" i="13"/>
  <c r="M19" i="13"/>
  <c r="L19" i="13"/>
  <c r="K19" i="13"/>
  <c r="J19" i="13"/>
  <c r="I19" i="13"/>
  <c r="Q14" i="13"/>
  <c r="Q13" i="13"/>
  <c r="Q12" i="13"/>
  <c r="Q11" i="13"/>
  <c r="Q26" i="12"/>
  <c r="Q23" i="12"/>
  <c r="O27" i="12"/>
  <c r="K27" i="12"/>
  <c r="G27" i="12"/>
  <c r="Q21" i="12"/>
  <c r="P20" i="12"/>
  <c r="O20" i="12"/>
  <c r="N20" i="12"/>
  <c r="M20" i="12"/>
  <c r="L20" i="12"/>
  <c r="K20" i="12"/>
  <c r="J20" i="12"/>
  <c r="I20" i="12"/>
  <c r="Q16" i="12"/>
  <c r="Q14" i="12"/>
  <c r="Q13" i="12"/>
  <c r="Q12" i="12"/>
  <c r="Q11" i="12"/>
  <c r="Q23" i="11"/>
  <c r="Q21" i="11"/>
  <c r="P19" i="11"/>
  <c r="O19" i="11"/>
  <c r="N19" i="11"/>
  <c r="M19" i="11"/>
  <c r="L19" i="11"/>
  <c r="K19" i="11"/>
  <c r="J19" i="11"/>
  <c r="I19" i="11"/>
  <c r="Q14" i="11"/>
  <c r="Q13" i="11"/>
  <c r="Q12" i="11"/>
  <c r="Q11" i="11"/>
  <c r="Q10" i="11"/>
  <c r="Q24" i="10"/>
  <c r="P27" i="10"/>
  <c r="O27" i="10"/>
  <c r="N27" i="10"/>
  <c r="M27" i="10"/>
  <c r="L27" i="10"/>
  <c r="K27" i="10"/>
  <c r="J27" i="10"/>
  <c r="I27" i="10"/>
  <c r="H27" i="10"/>
  <c r="G27" i="10"/>
  <c r="F27" i="10"/>
  <c r="E27" i="10"/>
  <c r="P21" i="10"/>
  <c r="O21" i="10"/>
  <c r="N21" i="10"/>
  <c r="M21" i="10"/>
  <c r="L21" i="10"/>
  <c r="K21" i="10"/>
  <c r="J21" i="10"/>
  <c r="I21" i="10"/>
  <c r="Q16" i="10"/>
  <c r="Q10" i="10"/>
  <c r="P22" i="9"/>
  <c r="O22" i="9"/>
  <c r="N22" i="9"/>
  <c r="M22" i="9"/>
  <c r="L22" i="9"/>
  <c r="K22" i="9"/>
  <c r="J22" i="9"/>
  <c r="I22" i="9"/>
  <c r="C26" i="5"/>
  <c r="C28" i="5" s="1"/>
  <c r="Q16" i="11" l="1"/>
  <c r="L27" i="11"/>
  <c r="P29" i="10"/>
  <c r="H27" i="11"/>
  <c r="P26" i="13"/>
  <c r="Q25" i="9"/>
  <c r="D27" i="9"/>
  <c r="Q19" i="9"/>
  <c r="L27" i="9"/>
  <c r="Q27" i="10"/>
  <c r="F26" i="13"/>
  <c r="J26" i="13"/>
  <c r="N26" i="13"/>
  <c r="G24" i="13"/>
  <c r="G26" i="13" s="1"/>
  <c r="K24" i="13"/>
  <c r="K26" i="13" s="1"/>
  <c r="O24" i="13"/>
  <c r="O26" i="13" s="1"/>
  <c r="L26" i="13"/>
  <c r="Q10" i="13"/>
  <c r="Q16" i="13" s="1"/>
  <c r="I26" i="13"/>
  <c r="M26" i="13"/>
  <c r="Q20" i="13"/>
  <c r="Q15" i="13"/>
  <c r="I27" i="12"/>
  <c r="I29" i="12" s="1"/>
  <c r="F27" i="12"/>
  <c r="J27" i="12"/>
  <c r="J29" i="12" s="1"/>
  <c r="N27" i="12"/>
  <c r="N29" i="12" s="1"/>
  <c r="C29" i="12"/>
  <c r="F29" i="12"/>
  <c r="E29" i="12"/>
  <c r="M27" i="12"/>
  <c r="M29" i="12" s="1"/>
  <c r="Q10" i="12"/>
  <c r="H27" i="12"/>
  <c r="H29" i="12" s="1"/>
  <c r="L27" i="12"/>
  <c r="L29" i="12" s="1"/>
  <c r="P27" i="12"/>
  <c r="P29" i="12" s="1"/>
  <c r="P27" i="11"/>
  <c r="N27" i="11"/>
  <c r="D27" i="11"/>
  <c r="Q20" i="11"/>
  <c r="Q25" i="11" s="1"/>
  <c r="M27" i="11"/>
  <c r="G27" i="11"/>
  <c r="F27" i="11"/>
  <c r="J27" i="11"/>
  <c r="F29" i="10"/>
  <c r="J29" i="10"/>
  <c r="N29" i="10"/>
  <c r="Q18" i="10"/>
  <c r="Q22" i="10"/>
  <c r="L29" i="10"/>
  <c r="C29" i="10"/>
  <c r="I29" i="10"/>
  <c r="M29" i="10"/>
  <c r="G29" i="10"/>
  <c r="K29" i="10"/>
  <c r="C27" i="9"/>
  <c r="I27" i="9"/>
  <c r="M27" i="9"/>
  <c r="F27" i="9"/>
  <c r="J27" i="9"/>
  <c r="H26" i="13"/>
  <c r="E26" i="13"/>
  <c r="Q22" i="13"/>
  <c r="Q24" i="13" s="1"/>
  <c r="G29" i="12"/>
  <c r="K29" i="12"/>
  <c r="O29" i="12"/>
  <c r="Q15" i="12"/>
  <c r="Q24" i="12"/>
  <c r="Q27" i="12" s="1"/>
  <c r="K27" i="11"/>
  <c r="O27" i="11"/>
  <c r="Q15" i="11"/>
  <c r="Q22" i="11"/>
  <c r="H29" i="10"/>
  <c r="O29" i="10"/>
  <c r="G27" i="9"/>
  <c r="K27" i="9"/>
  <c r="O27" i="9"/>
  <c r="H27" i="9"/>
  <c r="E27" i="9"/>
  <c r="Q17" i="12" l="1"/>
  <c r="Q26" i="13"/>
  <c r="Q29" i="12"/>
  <c r="E27" i="11"/>
  <c r="Q27" i="11"/>
  <c r="I27" i="11"/>
  <c r="E29" i="10"/>
  <c r="Q29" i="10"/>
  <c r="Q27" i="9"/>
  <c r="Q11" i="5" l="1"/>
  <c r="Q12" i="5"/>
  <c r="Q13" i="5"/>
  <c r="Q14" i="5"/>
  <c r="Q16" i="5"/>
  <c r="Q17" i="5"/>
  <c r="I21" i="5"/>
  <c r="J21" i="5"/>
  <c r="K21" i="5"/>
  <c r="L21" i="5"/>
  <c r="M21" i="5"/>
  <c r="N21" i="5"/>
  <c r="O21" i="5"/>
  <c r="P21" i="5"/>
  <c r="E26" i="5"/>
  <c r="E28" i="5" s="1"/>
  <c r="F26" i="5"/>
  <c r="F28" i="5" s="1"/>
  <c r="G26" i="5"/>
  <c r="G28" i="5" s="1"/>
  <c r="H26" i="5"/>
  <c r="H28" i="5" s="1"/>
  <c r="I26" i="5"/>
  <c r="I28" i="5" s="1"/>
  <c r="J26" i="5"/>
  <c r="J28" i="5" s="1"/>
  <c r="K26" i="5"/>
  <c r="K28" i="5" s="1"/>
  <c r="L26" i="5"/>
  <c r="L28" i="5" s="1"/>
  <c r="M26" i="5"/>
  <c r="M28" i="5" s="1"/>
  <c r="N26" i="5"/>
  <c r="N28" i="5" s="1"/>
  <c r="O26" i="5"/>
  <c r="O28" i="5" s="1"/>
  <c r="P26" i="5"/>
  <c r="P28" i="5" s="1"/>
  <c r="Q23" i="5"/>
  <c r="Q25" i="5"/>
  <c r="Q24" i="5" l="1"/>
  <c r="Q15" i="5"/>
  <c r="Q22" i="5"/>
  <c r="Q10" i="5"/>
  <c r="Q18" i="5" s="1"/>
  <c r="Q26" i="5" l="1"/>
  <c r="Q28" i="5" s="1"/>
  <c r="Q20" i="22"/>
  <c r="Q27" i="22" s="1"/>
</calcChain>
</file>

<file path=xl/sharedStrings.xml><?xml version="1.0" encoding="utf-8"?>
<sst xmlns="http://schemas.openxmlformats.org/spreadsheetml/2006/main" count="596" uniqueCount="87">
  <si>
    <t>MINISTERIO DE HACIENDA</t>
  </si>
  <si>
    <t>DIRECCIÓN GENERAL DE PRESUPUESTO</t>
  </si>
  <si>
    <t>EJECUCIÓN PRESUPUESTARIA DE INSTITUCIONES DE LA SEGURIDAD SOCIAL</t>
  </si>
  <si>
    <t xml:space="preserve">CLASIFICACIÓN POR FUENTE DE FINANCIAMIENTO Y ORGANISMO FINANCIADOR  </t>
  </si>
  <si>
    <t>ENERO-DICIEMBRE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</si>
  <si>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</si>
  <si>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</si>
  <si>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</si>
  <si>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</si>
  <si>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</si>
  <si>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</si>
  <si>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</si>
  <si>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</si>
  <si>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</si>
  <si>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</si>
  <si>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</si>
  <si>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</si>
  <si>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</si>
  <si>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</si>
  <si>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</si>
  <si>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</si>
  <si>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</si>
  <si>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</si>
  <si>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</si>
  <si>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</si>
  <si>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</si>
  <si>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30 - FONDOS PROPIOS</t>
  </si>
  <si>
    <t>60 - CREDITO EXTERNO</t>
  </si>
  <si>
    <t>622 - VENEZUELA</t>
  </si>
  <si>
    <t>TOTAL GASTOS</t>
  </si>
  <si>
    <t>APLICACIONES FINANCIERAS</t>
  </si>
  <si>
    <t>PRESUPUESTO REFORMULADO</t>
  </si>
  <si>
    <t xml:space="preserve">TOTAL APLICACIONES FINANCIERAS  </t>
  </si>
  <si>
    <t>TOTAL GASTOS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</si>
  <si>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</si>
  <si>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</si>
  <si>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</si>
  <si>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121 - SALDOS DISPONIBLES DE PERIODOS ANTERIORES</t>
  </si>
  <si>
    <t>Fuente: Sistema de Información de la Gestión Financiera (SIGEF)
Fecha de Imputación: 31 de Diciembre del 2015</t>
  </si>
  <si>
    <t>ENERO-DICIEMBRE 2016</t>
  </si>
  <si>
    <t>Fecha de Registro: 8 de febrero del 2017.</t>
  </si>
  <si>
    <t>Fuente: Sistema de Información de la Gestión Financiera (SIGEF).</t>
  </si>
  <si>
    <t>ENERO-DICIEMBRE 2017</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</si>
  <si>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</si>
  <si>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</si>
  <si>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</si>
  <si>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</si>
  <si>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</si>
  <si>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</si>
  <si>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</si>
  <si>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</si>
  <si>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</si>
  <si>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</si>
  <si>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124 - DEVOLUCIÓN FONDO CONTINGENCIA PARA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</si>
  <si>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</si>
  <si>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</si>
  <si>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</si>
  <si>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</si>
  <si>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</si>
  <si>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</si>
  <si>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</si>
  <si>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</si>
  <si>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Notas:</t>
  </si>
  <si>
    <t>Fecha de registro: 08 de febrero 2022</t>
  </si>
  <si>
    <t>Diciembre 2022*</t>
  </si>
  <si>
    <t>Presupuesto Vigente</t>
  </si>
  <si>
    <t>Ley No. 345-21</t>
  </si>
  <si>
    <t>Fecha de registro: 20 de febrero del 2023.</t>
  </si>
  <si>
    <t>Diciembre 2023*</t>
  </si>
  <si>
    <t>PRESUPUESTO VIGENTE</t>
  </si>
  <si>
    <t>Ley No. 366-22</t>
  </si>
  <si>
    <t>Fecha de registro: 06/02/2024.</t>
  </si>
  <si>
    <t>Diciembre 2024</t>
  </si>
  <si>
    <t>PRESUPUESTO</t>
  </si>
  <si>
    <t>Ley No. 80-23</t>
  </si>
  <si>
    <t>VIGENTE</t>
  </si>
  <si>
    <t>128 - RECURSOS PERCIBIDOS POR OPERACIONES DEL AÑO ANTERIOR</t>
  </si>
  <si>
    <t>129 - RECURSOS ESPECIALES POR RENEGOCIACION DE CONTRATOS</t>
  </si>
  <si>
    <t>50 - CRÉDITO INTERNO</t>
  </si>
  <si>
    <t>004 - EMISION DE BONOS</t>
  </si>
  <si>
    <t>Fecha de registro: 07/02/2025</t>
  </si>
  <si>
    <t>Ley No. 80-24</t>
  </si>
  <si>
    <t>399 - OTROS ORGANISMOS MULTILATERALES</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</si>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</sst>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name val="Calibri"/>
      <family val="2"/>
      <scheme val="minor"/>
    </font>
    <font>
      <sz val="11"/>
      <color rgb="FF000000"/>
      <name val="Calibri"/>
      <family val="2"/>
    </font>
    <font>
      <b/>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rgb="FF44546A"/>
        <bgColor theme="4" tint="0.79998168889431442"/>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right/>
      <top style="thin">
        <color theme="0"/>
      </top>
      <bottom/>
      <diagonal/>
    </border>
    <border>
      <left/>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42">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1" fillId="0" borderId="0" xfId="1" applyNumberFormat="1" applyFont="1" applyBorder="1"/>
    <xf numFmtId="0" fontId="8" fillId="0" borderId="0" xfId="0" applyFont="1" applyAlignment="1">
      <alignment vertical="top"/>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xf numFmtId="169" fontId="1" fillId="0" borderId="0" xfId="1" applyNumberFormat="1" applyFont="1" applyBorder="1" applyAlignment="1">
      <alignment horizontal="right"/>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5" fontId="2" fillId="4" borderId="2" xfId="4" applyNumberFormat="1" applyFont="1" applyFill="1" applyBorder="1" applyAlignment="1">
      <alignment horizontal="center" vertical="center"/>
    </xf>
    <xf numFmtId="169" fontId="2" fillId="5" borderId="7" xfId="2" applyNumberFormat="1" applyFont="1" applyFill="1" applyBorder="1" applyAlignment="1">
      <alignment horizontal="right" vertical="center"/>
    </xf>
    <xf numFmtId="168" fontId="2" fillId="5" borderId="7" xfId="2"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0" fontId="3" fillId="2" borderId="6" xfId="0" applyFont="1" applyFill="1" applyBorder="1" applyAlignment="1">
      <alignment horizontal="left"/>
    </xf>
    <xf numFmtId="170" fontId="3" fillId="2" borderId="6" xfId="3" applyNumberFormat="1" applyFont="1" applyFill="1" applyBorder="1"/>
    <xf numFmtId="169" fontId="3" fillId="2" borderId="6" xfId="3" applyNumberFormat="1" applyFont="1" applyFill="1" applyBorder="1"/>
    <xf numFmtId="169" fontId="2" fillId="4" borderId="2" xfId="4" applyNumberFormat="1" applyFont="1" applyFill="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indent="1"/>
    </xf>
    <xf numFmtId="0" fontId="0" fillId="0" borderId="0" xfId="0" applyAlignment="1">
      <alignment horizontal="left" vertical="center"/>
    </xf>
    <xf numFmtId="169" fontId="0" fillId="0" borderId="0" xfId="0" applyNumberFormat="1" applyAlignment="1">
      <alignment horizontal="right"/>
    </xf>
    <xf numFmtId="169" fontId="0" fillId="2" borderId="0" xfId="1" applyNumberFormat="1" applyFont="1" applyFill="1" applyBorder="1" applyAlignment="1">
      <alignment horizontal="center"/>
    </xf>
    <xf numFmtId="169" fontId="0" fillId="2" borderId="0" xfId="1" applyNumberFormat="1" applyFont="1" applyFill="1" applyBorder="1" applyAlignment="1"/>
    <xf numFmtId="169" fontId="2" fillId="5" borderId="7" xfId="2" applyNumberFormat="1" applyFont="1" applyFill="1" applyBorder="1" applyAlignment="1">
      <alignment horizontal="center" vertical="center"/>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43" fontId="2" fillId="5" borderId="2" xfId="1" applyFont="1" applyFill="1" applyBorder="1" applyAlignment="1">
      <alignment horizontal="center" vertical="center"/>
    </xf>
    <xf numFmtId="165" fontId="2" fillId="5" borderId="7" xfId="2" applyNumberFormat="1" applyFont="1" applyFill="1" applyBorder="1" applyAlignment="1">
      <alignment horizontal="right" vertical="center"/>
    </xf>
    <xf numFmtId="171" fontId="2" fillId="8" borderId="1" xfId="5" applyNumberFormat="1" applyFont="1" applyFill="1" applyBorder="1" applyAlignment="1">
      <alignment vertical="center" wrapText="1"/>
    </xf>
    <xf numFmtId="171" fontId="2" fillId="8" borderId="8" xfId="5" applyNumberFormat="1" applyFont="1" applyFill="1" applyBorder="1" applyAlignment="1">
      <alignment horizontal="center" vertical="center" wrapText="1"/>
    </xf>
    <xf numFmtId="172" fontId="1" fillId="0" borderId="0" xfId="1" applyNumberFormat="1" applyFont="1" applyBorder="1"/>
    <xf numFmtId="172" fontId="0" fillId="0" borderId="0" xfId="0" applyNumberFormat="1" applyAlignment="1">
      <alignment horizontal="right"/>
    </xf>
    <xf numFmtId="172" fontId="2" fillId="5" borderId="7" xfId="2" applyNumberFormat="1" applyFont="1" applyFill="1" applyBorder="1" applyAlignment="1">
      <alignment horizontal="right" vertical="center"/>
    </xf>
    <xf numFmtId="172" fontId="3" fillId="2" borderId="6" xfId="3" applyNumberFormat="1" applyFont="1" applyFill="1" applyBorder="1"/>
    <xf numFmtId="172" fontId="2" fillId="5" borderId="7" xfId="2" applyNumberFormat="1" applyFont="1" applyFill="1" applyBorder="1" applyAlignment="1">
      <alignment horizontal="center" vertical="center"/>
    </xf>
    <xf numFmtId="172" fontId="3" fillId="0" borderId="6" xfId="3" applyNumberFormat="1" applyFont="1" applyBorder="1"/>
    <xf numFmtId="172" fontId="3" fillId="2" borderId="6" xfId="3" applyNumberFormat="1" applyFont="1" applyFill="1" applyBorder="1" applyAlignment="1"/>
    <xf numFmtId="172" fontId="0" fillId="0" borderId="0" xfId="0" applyNumberFormat="1"/>
    <xf numFmtId="172" fontId="1" fillId="0" borderId="0" xfId="1" applyNumberFormat="1" applyFont="1" applyBorder="1" applyAlignment="1"/>
    <xf numFmtId="172" fontId="2" fillId="4" borderId="7" xfId="2" applyNumberFormat="1" applyFont="1" applyFill="1" applyBorder="1" applyAlignment="1">
      <alignment vertical="center"/>
    </xf>
    <xf numFmtId="172" fontId="2" fillId="5" borderId="7" xfId="2" applyNumberFormat="1" applyFont="1" applyFill="1" applyBorder="1" applyAlignment="1">
      <alignment vertical="center"/>
    </xf>
    <xf numFmtId="165" fontId="2" fillId="4" borderId="2" xfId="4" applyNumberFormat="1" applyFont="1" applyFill="1" applyBorder="1" applyAlignment="1">
      <alignment vertical="center"/>
    </xf>
    <xf numFmtId="169" fontId="2" fillId="5" borderId="7" xfId="2" applyNumberFormat="1" applyFont="1" applyFill="1" applyBorder="1" applyAlignment="1">
      <alignment vertical="center"/>
    </xf>
    <xf numFmtId="169" fontId="3" fillId="2" borderId="6" xfId="3" applyNumberFormat="1" applyFont="1" applyFill="1" applyBorder="1" applyAlignment="1"/>
    <xf numFmtId="169" fontId="0" fillId="0" borderId="0" xfId="0" applyNumberFormat="1"/>
    <xf numFmtId="166" fontId="0" fillId="0" borderId="0" xfId="0" applyNumberFormat="1"/>
    <xf numFmtId="169" fontId="0" fillId="0" borderId="0" xfId="1" applyNumberFormat="1" applyFont="1" applyBorder="1" applyAlignment="1"/>
    <xf numFmtId="0" fontId="8" fillId="0" borderId="0" xfId="0" applyFont="1" applyAlignment="1">
      <alignment horizontal="left" vertical="top" wrapText="1"/>
    </xf>
    <xf numFmtId="0" fontId="8" fillId="0" borderId="0" xfId="0" applyFont="1" applyAlignment="1">
      <alignment horizontal="left" vertical="center" wrapText="1"/>
    </xf>
    <xf numFmtId="171" fontId="2" fillId="8" borderId="11" xfId="5" applyNumberFormat="1" applyFont="1" applyFill="1" applyBorder="1" applyAlignment="1">
      <alignment horizontal="center" vertical="center" wrapText="1"/>
    </xf>
    <xf numFmtId="172"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72" fontId="2" fillId="4" borderId="2" xfId="4" applyNumberFormat="1" applyFont="1" applyFill="1" applyBorder="1" applyAlignment="1">
      <alignment horizontal="right" vertical="center"/>
    </xf>
    <xf numFmtId="4" fontId="14" fillId="0" borderId="0" xfId="0" applyNumberFormat="1" applyFont="1"/>
    <xf numFmtId="4" fontId="13" fillId="0" borderId="0" xfId="0" applyNumberFormat="1" applyFont="1"/>
    <xf numFmtId="165" fontId="2" fillId="4" borderId="7" xfId="4" applyNumberFormat="1" applyFont="1" applyFill="1" applyBorder="1" applyAlignment="1">
      <alignment vertical="center"/>
    </xf>
    <xf numFmtId="172" fontId="3" fillId="0" borderId="0" xfId="1" applyNumberFormat="1" applyFont="1" applyBorder="1" applyAlignment="1"/>
    <xf numFmtId="172" fontId="3" fillId="0" borderId="0" xfId="1" applyNumberFormat="1" applyFont="1" applyBorder="1" applyAlignment="1">
      <alignment horizontal="right"/>
    </xf>
    <xf numFmtId="172" fontId="0" fillId="0" borderId="0" xfId="1" applyNumberFormat="1" applyFont="1" applyBorder="1" applyAlignment="1">
      <alignment horizontal="right"/>
    </xf>
    <xf numFmtId="172" fontId="2" fillId="7" borderId="2" xfId="1" applyNumberFormat="1" applyFont="1" applyFill="1" applyBorder="1" applyAlignment="1">
      <alignment horizontal="right" wrapText="1"/>
    </xf>
    <xf numFmtId="172" fontId="1" fillId="0" borderId="0" xfId="1" applyNumberFormat="1" applyFont="1" applyBorder="1" applyAlignment="1">
      <alignment horizontal="right"/>
    </xf>
    <xf numFmtId="43" fontId="3" fillId="0" borderId="0" xfId="1" applyFont="1" applyBorder="1" applyAlignment="1">
      <alignment horizontal="right"/>
    </xf>
    <xf numFmtId="43" fontId="2" fillId="7" borderId="2" xfId="1" applyFont="1" applyFill="1" applyBorder="1" applyAlignment="1">
      <alignment horizontal="right"/>
    </xf>
    <xf numFmtId="168" fontId="8" fillId="0" borderId="0" xfId="0" applyNumberFormat="1" applyFont="1" applyAlignment="1">
      <alignment horizontal="left" vertical="top" wrapText="1"/>
    </xf>
    <xf numFmtId="0" fontId="0" fillId="0" borderId="0" xfId="0" applyAlignment="1">
      <alignment vertical="top"/>
    </xf>
    <xf numFmtId="172" fontId="3" fillId="0" borderId="6" xfId="0" applyNumberFormat="1" applyFont="1" applyBorder="1"/>
    <xf numFmtId="171" fontId="2" fillId="8" borderId="1" xfId="5" applyNumberFormat="1" applyFont="1" applyFill="1" applyBorder="1" applyAlignment="1">
      <alignment horizontal="center" vertical="center" wrapText="1"/>
    </xf>
    <xf numFmtId="173" fontId="0" fillId="0" borderId="0" xfId="0" applyNumberFormat="1" applyAlignment="1">
      <alignment vertical="top"/>
    </xf>
    <xf numFmtId="0" fontId="3" fillId="0" borderId="0" xfId="0" applyFont="1" applyAlignment="1">
      <alignment vertical="center" wrapText="1"/>
    </xf>
    <xf numFmtId="43" fontId="1" fillId="0" borderId="0" xfId="1" applyFont="1" applyBorder="1" applyAlignment="1"/>
    <xf numFmtId="0" fontId="8" fillId="0" borderId="0" xfId="7" applyFont="1" applyAlignment="1">
      <alignment vertical="top" wrapText="1"/>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43" fontId="2" fillId="5" borderId="7" xfId="1" applyFont="1" applyFill="1" applyBorder="1" applyAlignment="1">
      <alignment horizontal="center" vertical="center"/>
    </xf>
    <xf numFmtId="43" fontId="2" fillId="5" borderId="9" xfId="1" applyFont="1" applyFill="1" applyBorder="1" applyAlignment="1">
      <alignment horizontal="center" vertical="center"/>
    </xf>
    <xf numFmtId="43" fontId="2" fillId="5" borderId="10" xfId="1" applyFont="1" applyFill="1" applyBorder="1" applyAlignment="1">
      <alignment horizontal="center" vertical="center"/>
    </xf>
    <xf numFmtId="171" fontId="2" fillId="8" borderId="1" xfId="5" applyNumberFormat="1" applyFont="1" applyFill="1" applyBorder="1" applyAlignment="1">
      <alignment horizontal="center" vertical="center" wrapText="1"/>
    </xf>
    <xf numFmtId="171" fontId="2" fillId="8" borderId="12" xfId="5" applyNumberFormat="1" applyFont="1" applyFill="1" applyBorder="1" applyAlignment="1">
      <alignment horizontal="center" vertical="center" wrapText="1"/>
    </xf>
  </cellXfs>
  <cellStyles count="8">
    <cellStyle name="Millares"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2CE18B46-0299-4FF8-858E-5A464FC709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2474521-FE98-41A8-AD23-EE033F3498D1}"/>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712A2EB7-DEB8-4599-AD8F-69EA69E5AD9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0A97C2A1-E5EC-4CBE-A7DD-63E9380629FF}"/>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8116549" y="253365"/>
          <a:ext cx="1778399" cy="86906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84E7345B-CF14-4EF9-8C61-EDA8E2056C6B}"/>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146500BF-E3F3-466F-BD47-CE8058B9EDEC}"/>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C22AEC52-40E8-458A-A030-58986E9B43F0}"/>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6735424" y="253365"/>
          <a:ext cx="1778399" cy="86906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3105D3D6-A644-4CD6-9D2C-B8AE1C7BDF68}"/>
            </a:ext>
          </a:extLst>
        </xdr:cNvPr>
        <xdr:cNvPicPr/>
      </xdr:nvPicPr>
      <xdr:blipFill>
        <a:blip xmlns:r="http://schemas.openxmlformats.org/officeDocument/2006/relationships" r:embed="rId1" cstate="print"/>
        <a:stretch>
          <a:fillRect/>
        </a:stretch>
      </xdr:blipFill>
      <xdr:spPr>
        <a:xfrm>
          <a:off x="0" y="0"/>
          <a:ext cx="292100" cy="177800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5319504D-B12B-40AE-AFC7-7E17172388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F7488760-6326-42FB-B73F-6BCCB2A7F171}"/>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1020424" y="253365"/>
          <a:ext cx="1778399" cy="8690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722CB6E3-F1A6-4800-B553-5EE7ACDCE2B1}"/>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8ACA644C-7A8A-44FF-A72B-B221936D80A7}"/>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C2D9513E-F6E2-464D-A9AD-88609DBCE9EB}"/>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BC736C22-B9E3-4103-B1BB-213D0C241FB8}"/>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836707</xdr:colOff>
      <xdr:row>0</xdr:row>
      <xdr:rowOff>75453</xdr:rowOff>
    </xdr:from>
    <xdr:ext cx="2033494" cy="978647"/>
    <xdr:pic>
      <xdr:nvPicPr>
        <xdr:cNvPr id="3" name="Imagen 4">
          <a:extLst>
            <a:ext uri="{FF2B5EF4-FFF2-40B4-BE49-F238E27FC236}">
              <a16:creationId xmlns:a16="http://schemas.microsoft.com/office/drawing/2014/main" id="{BD514AA4-416C-4649-9EF4-297C7608002C}"/>
            </a:ext>
          </a:extLst>
        </xdr:cNvPr>
        <xdr:cNvPicPr>
          <a:picLocks noChangeAspect="1"/>
        </xdr:cNvPicPr>
      </xdr:nvPicPr>
      <xdr:blipFill>
        <a:blip xmlns:r="http://schemas.openxmlformats.org/officeDocument/2006/relationships" r:embed="rId2"/>
        <a:stretch>
          <a:fillRect/>
        </a:stretch>
      </xdr:blipFill>
      <xdr:spPr>
        <a:xfrm>
          <a:off x="741457" y="75453"/>
          <a:ext cx="2033494" cy="978647"/>
        </a:xfrm>
        <a:prstGeom prst="rect">
          <a:avLst/>
        </a:prstGeom>
      </xdr:spPr>
    </xdr:pic>
    <xdr:clientData/>
  </xdr:oneCellAnchor>
  <xdr:oneCellAnchor>
    <xdr:from>
      <xdr:col>10</xdr:col>
      <xdr:colOff>602102</xdr:colOff>
      <xdr:row>0</xdr:row>
      <xdr:rowOff>85725</xdr:rowOff>
    </xdr:from>
    <xdr:ext cx="2054624" cy="1004046"/>
    <xdr:pic>
      <xdr:nvPicPr>
        <xdr:cNvPr id="4" name="Imagen 3">
          <a:extLst>
            <a:ext uri="{FF2B5EF4-FFF2-40B4-BE49-F238E27FC236}">
              <a16:creationId xmlns:a16="http://schemas.microsoft.com/office/drawing/2014/main" id="{50E8A5D3-5139-42DE-9E99-EED6265DCD0C}"/>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4232377" y="85725"/>
          <a:ext cx="2054624" cy="100404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3A5268B-32A7-4CFA-AECF-35A1CE2E8EF5}"/>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E463B71F-8308-4BDE-B1C4-BDF68E05FF2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AFA41866-6283-441D-B329-F1657B7ABC7E}"/>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7783174" y="253365"/>
          <a:ext cx="1778399" cy="8690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40"/>
  <sheetViews>
    <sheetView showGridLines="0" zoomScale="85" zoomScaleNormal="85" workbookViewId="0">
      <selection activeCell="F17" sqref="F17"/>
    </sheetView>
  </sheetViews>
  <sheetFormatPr baseColWidth="10" defaultColWidth="11.42578125" defaultRowHeight="15" x14ac:dyDescent="0.25"/>
  <cols>
    <col min="1" max="1" width="11.42578125" customWidth="1"/>
    <col min="2" max="2" width="40.42578125" customWidth="1"/>
    <col min="3" max="3" width="17.140625" customWidth="1"/>
    <col min="4" max="4" width="18.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4</v>
      </c>
      <c r="C7" s="5"/>
      <c r="D7" s="5"/>
      <c r="E7" s="6"/>
      <c r="F7" s="6"/>
      <c r="G7" s="6"/>
      <c r="H7" s="6"/>
      <c r="I7" s="6"/>
      <c r="J7" s="6"/>
      <c r="K7" s="6"/>
      <c r="L7" s="6"/>
      <c r="M7" s="6"/>
      <c r="N7" s="6"/>
      <c r="O7" s="6"/>
      <c r="P7" s="6"/>
      <c r="Q7" s="7" t="s">
        <v>5</v>
      </c>
    </row>
    <row r="8" spans="2:43" x14ac:dyDescent="0.25">
      <c r="B8" s="127" t="s">
        <v>6</v>
      </c>
      <c r="C8" s="128" t="s">
        <v>7</v>
      </c>
      <c r="D8" s="128" t="s">
        <v>8</v>
      </c>
      <c r="E8" s="129" t="s">
        <v>9</v>
      </c>
      <c r="F8" s="129"/>
      <c r="G8" s="129"/>
      <c r="H8" s="129"/>
      <c r="I8" s="129"/>
      <c r="J8" s="129"/>
      <c r="K8" s="129"/>
      <c r="L8" s="129"/>
      <c r="M8" s="129"/>
      <c r="N8" s="129"/>
      <c r="O8" s="129"/>
      <c r="P8" s="129"/>
      <c r="Q8" s="129"/>
    </row>
    <row r="9" spans="2:43" ht="30.75" customHeight="1" x14ac:dyDescent="0.25">
      <c r="B9" s="127"/>
      <c r="C9" s="128"/>
      <c r="D9" s="128"/>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10806.049878</v>
      </c>
      <c r="D10" s="39">
        <v>2069.3800580000011</v>
      </c>
      <c r="E10" s="112">
        <v>23465282.750000004</v>
      </c>
      <c r="F10" s="112">
        <v>39321409.160000004</v>
      </c>
      <c r="G10" s="112">
        <v>16482958.939999999</v>
      </c>
      <c r="H10" s="112">
        <v>30613847.290000007</v>
      </c>
      <c r="I10" s="112">
        <v>53556846.910000004</v>
      </c>
      <c r="J10" s="112">
        <v>40815853.689999998</v>
      </c>
      <c r="K10" s="112">
        <v>49045581.420000002</v>
      </c>
      <c r="L10" s="112">
        <v>42191957.799999997</v>
      </c>
      <c r="M10" s="112">
        <v>55186745.350000001</v>
      </c>
      <c r="N10" s="112">
        <v>58127127.329999998</v>
      </c>
      <c r="O10" s="112">
        <v>64840636.830000006</v>
      </c>
      <c r="P10" s="112">
        <v>1151704446.1300001</v>
      </c>
      <c r="Q10" s="113">
        <f t="shared" ref="Q10:Q17" si="0">E10+F10+G10+H10+I10+J10+K10+L10+M10+O10+N10+P10</f>
        <v>1625352693.6000001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10791.475356999999</v>
      </c>
      <c r="D11" s="11">
        <v>2069.3800580000011</v>
      </c>
      <c r="E11" s="114">
        <v>23465282.750000004</v>
      </c>
      <c r="F11" s="114">
        <v>39321409.160000004</v>
      </c>
      <c r="G11" s="114">
        <v>16482958.939999999</v>
      </c>
      <c r="H11" s="114">
        <v>30613847.290000007</v>
      </c>
      <c r="I11" s="114">
        <v>53556846.910000004</v>
      </c>
      <c r="J11" s="114">
        <v>40815853.689999998</v>
      </c>
      <c r="K11" s="114">
        <v>49045581.420000002</v>
      </c>
      <c r="L11" s="114">
        <v>42191957.799999997</v>
      </c>
      <c r="M11" s="114">
        <v>55186745.350000001</v>
      </c>
      <c r="N11" s="114">
        <v>58127127.329999998</v>
      </c>
      <c r="O11" s="114">
        <v>64840636.830000006</v>
      </c>
      <c r="P11" s="114">
        <v>1151704446.1300001</v>
      </c>
      <c r="Q11" s="114">
        <f t="shared" si="0"/>
        <v>1625352693.6000001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25</v>
      </c>
      <c r="C12" s="11">
        <v>14.574521000000001</v>
      </c>
      <c r="D12" s="11">
        <v>0</v>
      </c>
      <c r="E12" s="12">
        <v>0</v>
      </c>
      <c r="F12" s="12">
        <v>0</v>
      </c>
      <c r="G12" s="12">
        <v>0</v>
      </c>
      <c r="H12" s="12">
        <v>0</v>
      </c>
      <c r="I12" s="12">
        <v>0</v>
      </c>
      <c r="J12" s="12">
        <v>0</v>
      </c>
      <c r="K12" s="12">
        <v>0</v>
      </c>
      <c r="L12" s="12">
        <v>0</v>
      </c>
      <c r="M12" s="12">
        <v>0</v>
      </c>
      <c r="N12" s="12">
        <v>0</v>
      </c>
      <c r="O12" s="12">
        <v>0</v>
      </c>
      <c r="P12" s="12">
        <v>0</v>
      </c>
      <c r="Q12" s="12">
        <f t="shared" si="0"/>
        <v>0</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5351.1082770000003</v>
      </c>
      <c r="D13" s="9">
        <v>5375.5870488299997</v>
      </c>
      <c r="E13" s="13">
        <v>0</v>
      </c>
      <c r="F13" s="113">
        <v>11515215</v>
      </c>
      <c r="G13" s="113">
        <v>7813323.0099999998</v>
      </c>
      <c r="H13" s="113">
        <v>119845</v>
      </c>
      <c r="I13" s="113">
        <v>33158</v>
      </c>
      <c r="J13" s="113">
        <v>4930075.62</v>
      </c>
      <c r="K13" s="13">
        <v>0</v>
      </c>
      <c r="L13" s="113">
        <v>655594.9800000001</v>
      </c>
      <c r="M13" s="113">
        <v>9438011.040000001</v>
      </c>
      <c r="N13" s="113">
        <v>59300</v>
      </c>
      <c r="O13" s="113">
        <v>473481.19</v>
      </c>
      <c r="P13" s="113">
        <v>8323973.5600000005</v>
      </c>
      <c r="Q13" s="113">
        <f t="shared" si="0"/>
        <v>43361977.399999999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24</v>
      </c>
      <c r="C14" s="11">
        <v>1.0587150000000001</v>
      </c>
      <c r="D14" s="11">
        <v>1.0587150000000001</v>
      </c>
      <c r="E14" s="12">
        <v>0</v>
      </c>
      <c r="F14" s="12">
        <v>0</v>
      </c>
      <c r="G14" s="12">
        <v>0</v>
      </c>
      <c r="H14" s="12">
        <v>0</v>
      </c>
      <c r="I14" s="12">
        <v>0</v>
      </c>
      <c r="J14" s="12">
        <v>0</v>
      </c>
      <c r="K14" s="12">
        <v>0</v>
      </c>
      <c r="L14" s="12">
        <v>0</v>
      </c>
      <c r="M14" s="12">
        <v>0</v>
      </c>
      <c r="N14" s="12">
        <v>0</v>
      </c>
      <c r="O14" s="12">
        <v>0</v>
      </c>
      <c r="P14" s="12">
        <v>0</v>
      </c>
      <c r="Q14" s="12">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25</v>
      </c>
      <c r="C15" s="54">
        <v>5350.0495620000002</v>
      </c>
      <c r="D15" s="54">
        <v>5374.5283338299996</v>
      </c>
      <c r="E15" s="54">
        <v>0</v>
      </c>
      <c r="F15" s="94">
        <v>11515215</v>
      </c>
      <c r="G15" s="94">
        <v>7813323.0099999998</v>
      </c>
      <c r="H15" s="94">
        <v>119845</v>
      </c>
      <c r="I15" s="94">
        <v>33158</v>
      </c>
      <c r="J15" s="94">
        <v>4930075.62</v>
      </c>
      <c r="K15" s="54">
        <v>0</v>
      </c>
      <c r="L15" s="94">
        <v>655594.9800000001</v>
      </c>
      <c r="M15" s="94">
        <v>9438011.040000001</v>
      </c>
      <c r="N15" s="94">
        <v>59300</v>
      </c>
      <c r="O15" s="94">
        <v>473481.19</v>
      </c>
      <c r="P15" s="94">
        <v>8323973.5600000005</v>
      </c>
      <c r="Q15" s="116">
        <f t="shared" si="0"/>
        <v>43361977.399999999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0</v>
      </c>
      <c r="D16" s="9">
        <v>9076.5772319999978</v>
      </c>
      <c r="E16" s="13">
        <v>0</v>
      </c>
      <c r="F16" s="113">
        <v>529304327.99000007</v>
      </c>
      <c r="G16" s="113">
        <v>266108830</v>
      </c>
      <c r="H16" s="113">
        <v>266147025.11000001</v>
      </c>
      <c r="I16" s="113">
        <v>266147595.00000003</v>
      </c>
      <c r="J16" s="113">
        <v>263680238.68999997</v>
      </c>
      <c r="K16" s="113">
        <v>262551170.10999998</v>
      </c>
      <c r="L16" s="113">
        <v>267382369.28999999</v>
      </c>
      <c r="M16" s="113">
        <v>264700442.54999998</v>
      </c>
      <c r="N16" s="113">
        <v>263299104.89000002</v>
      </c>
      <c r="O16" s="113">
        <v>263985856.13</v>
      </c>
      <c r="P16" s="113">
        <v>6161762339.6000004</v>
      </c>
      <c r="Q16" s="113">
        <f t="shared" si="0"/>
        <v>9075069299.3600006</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28</v>
      </c>
      <c r="C17" s="11">
        <v>0</v>
      </c>
      <c r="D17" s="11">
        <v>9076.5772319999978</v>
      </c>
      <c r="E17" s="12">
        <v>0</v>
      </c>
      <c r="F17" s="114">
        <v>529304327.99000007</v>
      </c>
      <c r="G17" s="114">
        <v>266108830</v>
      </c>
      <c r="H17" s="114">
        <v>266147025.11000001</v>
      </c>
      <c r="I17" s="114">
        <v>266147595.00000003</v>
      </c>
      <c r="J17" s="114">
        <v>263680238.68999997</v>
      </c>
      <c r="K17" s="114">
        <v>262551170.10999998</v>
      </c>
      <c r="L17" s="114">
        <v>267382369.28999999</v>
      </c>
      <c r="M17" s="114">
        <v>264700442.54999998</v>
      </c>
      <c r="N17" s="114">
        <v>263299104.89000002</v>
      </c>
      <c r="O17" s="114">
        <v>263985856.13</v>
      </c>
      <c r="P17" s="114">
        <v>6161762339.6000004</v>
      </c>
      <c r="Q17" s="114">
        <f t="shared" si="0"/>
        <v>9075069299.3600006</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C10+C16+C13</f>
        <v>16157.158155000001</v>
      </c>
      <c r="D18" s="63">
        <f t="shared" ref="D18:Q18" si="1">D10+D16+D13</f>
        <v>16521.544338829997</v>
      </c>
      <c r="E18" s="115">
        <f t="shared" si="1"/>
        <v>23465282.750000004</v>
      </c>
      <c r="F18" s="115">
        <f t="shared" si="1"/>
        <v>580140952.1500001</v>
      </c>
      <c r="G18" s="115">
        <f t="shared" si="1"/>
        <v>290405111.94999999</v>
      </c>
      <c r="H18" s="115">
        <f t="shared" si="1"/>
        <v>296880717.40000004</v>
      </c>
      <c r="I18" s="115">
        <f t="shared" si="1"/>
        <v>319737599.91000003</v>
      </c>
      <c r="J18" s="115">
        <f t="shared" si="1"/>
        <v>309426168</v>
      </c>
      <c r="K18" s="115">
        <f t="shared" si="1"/>
        <v>311596751.52999997</v>
      </c>
      <c r="L18" s="115">
        <f t="shared" si="1"/>
        <v>310229922.06999999</v>
      </c>
      <c r="M18" s="115">
        <f t="shared" si="1"/>
        <v>329325198.94</v>
      </c>
      <c r="N18" s="115">
        <f t="shared" si="1"/>
        <v>321485532.22000003</v>
      </c>
      <c r="O18" s="115">
        <f t="shared" si="1"/>
        <v>329299974.14999998</v>
      </c>
      <c r="P18" s="115">
        <f t="shared" si="1"/>
        <v>7321790759.2900009</v>
      </c>
      <c r="Q18" s="115">
        <f t="shared" si="1"/>
        <v>10743783970.360001</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23</v>
      </c>
      <c r="C22" s="20">
        <v>4.4999999999999998E-2</v>
      </c>
      <c r="D22" s="20">
        <v>4.4999999999999998E-2</v>
      </c>
      <c r="E22" s="20">
        <f t="shared" ref="E22:P22" si="3">(SUM(E23))/1000000</f>
        <v>0</v>
      </c>
      <c r="F22" s="20">
        <f t="shared" si="3"/>
        <v>0</v>
      </c>
      <c r="G22" s="20">
        <f t="shared" si="3"/>
        <v>0</v>
      </c>
      <c r="H22" s="20">
        <f t="shared" si="3"/>
        <v>0</v>
      </c>
      <c r="I22" s="20">
        <f t="shared" si="3"/>
        <v>0</v>
      </c>
      <c r="J22" s="20">
        <f t="shared" si="3"/>
        <v>0</v>
      </c>
      <c r="K22" s="20">
        <f t="shared" si="3"/>
        <v>0</v>
      </c>
      <c r="L22" s="20">
        <f t="shared" si="3"/>
        <v>0</v>
      </c>
      <c r="M22" s="20">
        <f t="shared" si="3"/>
        <v>0</v>
      </c>
      <c r="N22" s="20">
        <f t="shared" si="3"/>
        <v>0</v>
      </c>
      <c r="O22" s="20">
        <f t="shared" si="3"/>
        <v>0</v>
      </c>
      <c r="P22" s="20">
        <f t="shared" si="3"/>
        <v>0</v>
      </c>
      <c r="Q22" s="20">
        <f t="shared" ref="Q22:Q25" si="4">E22+F22+G22+H22+I22+J22+K22+L22+M22+O22+N22+P22</f>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24</v>
      </c>
      <c r="C23" s="21">
        <v>4.4999999999999998E-2</v>
      </c>
      <c r="D23" s="21">
        <v>4.4999999999999998E-2</v>
      </c>
      <c r="E23" s="22">
        <v>0</v>
      </c>
      <c r="F23" s="22">
        <v>0</v>
      </c>
      <c r="G23" s="22">
        <v>0</v>
      </c>
      <c r="H23" s="22">
        <v>0</v>
      </c>
      <c r="I23" s="22">
        <v>0</v>
      </c>
      <c r="J23" s="22">
        <v>0</v>
      </c>
      <c r="K23" s="22">
        <v>0</v>
      </c>
      <c r="L23" s="22">
        <v>0</v>
      </c>
      <c r="M23" s="22">
        <v>0</v>
      </c>
      <c r="N23" s="22">
        <v>0</v>
      </c>
      <c r="O23" s="22">
        <v>0</v>
      </c>
      <c r="P23" s="22">
        <v>0</v>
      </c>
      <c r="Q23" s="22">
        <f t="shared" si="4"/>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8" t="s">
        <v>26</v>
      </c>
      <c r="C24" s="34">
        <v>2282.3963899999999</v>
      </c>
      <c r="D24" s="34">
        <v>2269.60997348</v>
      </c>
      <c r="E24" s="20">
        <f t="shared" ref="E24:P24" si="5">(SUM(E25:E25))/1000000</f>
        <v>0</v>
      </c>
      <c r="F24" s="20">
        <f t="shared" si="5"/>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4"/>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10" t="s">
        <v>25</v>
      </c>
      <c r="C25" s="21">
        <v>2282.3963899999999</v>
      </c>
      <c r="D25" s="21">
        <v>2269.60997348</v>
      </c>
      <c r="E25" s="22">
        <v>0</v>
      </c>
      <c r="F25" s="22">
        <v>0</v>
      </c>
      <c r="G25" s="22">
        <v>0</v>
      </c>
      <c r="H25" s="22">
        <v>0</v>
      </c>
      <c r="I25" s="22">
        <v>0</v>
      </c>
      <c r="J25" s="22">
        <v>0</v>
      </c>
      <c r="K25" s="22">
        <v>0</v>
      </c>
      <c r="L25" s="22">
        <v>0</v>
      </c>
      <c r="M25" s="22">
        <v>0</v>
      </c>
      <c r="N25" s="22">
        <v>0</v>
      </c>
      <c r="O25" s="22">
        <v>0</v>
      </c>
      <c r="P25" s="22">
        <v>0</v>
      </c>
      <c r="Q25" s="22">
        <f t="shared" si="4"/>
        <v>0</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s="24" customFormat="1" x14ac:dyDescent="0.25">
      <c r="B26" s="16" t="s">
        <v>32</v>
      </c>
      <c r="C26" s="63">
        <f>C22+C24</f>
        <v>2282.44139</v>
      </c>
      <c r="D26" s="63">
        <f>D22+D24</f>
        <v>2269.6549734800001</v>
      </c>
      <c r="E26" s="23">
        <f t="shared" ref="E26:Q26" si="6">E22+E24</f>
        <v>0</v>
      </c>
      <c r="F26" s="23">
        <f t="shared" si="6"/>
        <v>0</v>
      </c>
      <c r="G26" s="23">
        <f t="shared" si="6"/>
        <v>0</v>
      </c>
      <c r="H26" s="23">
        <f t="shared" si="6"/>
        <v>0</v>
      </c>
      <c r="I26" s="23">
        <f t="shared" si="6"/>
        <v>0</v>
      </c>
      <c r="J26" s="23">
        <f t="shared" si="6"/>
        <v>0</v>
      </c>
      <c r="K26" s="23">
        <f t="shared" si="6"/>
        <v>0</v>
      </c>
      <c r="L26" s="23">
        <f t="shared" si="6"/>
        <v>0</v>
      </c>
      <c r="M26" s="23">
        <f t="shared" si="6"/>
        <v>0</v>
      </c>
      <c r="N26" s="23">
        <f t="shared" si="6"/>
        <v>0</v>
      </c>
      <c r="O26" s="23">
        <f t="shared" si="6"/>
        <v>0</v>
      </c>
      <c r="P26" s="23">
        <f t="shared" si="6"/>
        <v>0</v>
      </c>
      <c r="Q26" s="23">
        <f t="shared" si="6"/>
        <v>0</v>
      </c>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x14ac:dyDescent="0.25">
      <c r="C27" s="21"/>
      <c r="D27" s="21"/>
      <c r="E27" s="22"/>
      <c r="F27" s="22"/>
      <c r="G27" s="22"/>
      <c r="H27" s="22"/>
      <c r="I27" s="22"/>
      <c r="J27" s="22"/>
      <c r="K27" s="22"/>
      <c r="L27" s="22"/>
      <c r="M27" s="22"/>
      <c r="N27" s="22"/>
      <c r="O27" s="22"/>
      <c r="P27" s="22"/>
      <c r="Q27" s="22"/>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s="25" customFormat="1" ht="16.5" customHeight="1" x14ac:dyDescent="0.25">
      <c r="B28" s="16" t="s">
        <v>33</v>
      </c>
      <c r="C28" s="63">
        <f>C18+C26</f>
        <v>18439.599545000001</v>
      </c>
      <c r="D28" s="63">
        <f t="shared" ref="D28:Q28" si="7">D18+D26</f>
        <v>18791.199312309996</v>
      </c>
      <c r="E28" s="115">
        <f t="shared" si="7"/>
        <v>23465282.750000004</v>
      </c>
      <c r="F28" s="115">
        <f t="shared" si="7"/>
        <v>580140952.1500001</v>
      </c>
      <c r="G28" s="115">
        <f t="shared" si="7"/>
        <v>290405111.94999999</v>
      </c>
      <c r="H28" s="115">
        <f t="shared" si="7"/>
        <v>296880717.40000004</v>
      </c>
      <c r="I28" s="115">
        <f t="shared" si="7"/>
        <v>319737599.91000003</v>
      </c>
      <c r="J28" s="115">
        <f t="shared" si="7"/>
        <v>309426168</v>
      </c>
      <c r="K28" s="115">
        <f t="shared" si="7"/>
        <v>311596751.52999997</v>
      </c>
      <c r="L28" s="115">
        <f t="shared" si="7"/>
        <v>310229922.06999999</v>
      </c>
      <c r="M28" s="115">
        <f t="shared" si="7"/>
        <v>329325198.94</v>
      </c>
      <c r="N28" s="115">
        <f t="shared" si="7"/>
        <v>321485532.22000003</v>
      </c>
      <c r="O28" s="115">
        <f t="shared" si="7"/>
        <v>329299974.14999998</v>
      </c>
      <c r="P28" s="115">
        <f t="shared" si="7"/>
        <v>7321790759.2900009</v>
      </c>
      <c r="Q28" s="115">
        <f t="shared" si="7"/>
        <v>10743783970.360001</v>
      </c>
      <c r="R28" s="42"/>
      <c r="S28" s="42"/>
      <c r="T28" s="42"/>
      <c r="U28" s="40"/>
      <c r="V28" s="42"/>
      <c r="W28" s="42"/>
      <c r="X28" s="42"/>
      <c r="Y28" s="44"/>
      <c r="Z28" s="44"/>
      <c r="AA28" s="44"/>
      <c r="AB28" s="44"/>
      <c r="AC28" s="43"/>
      <c r="AD28" s="43"/>
      <c r="AE28" s="43"/>
      <c r="AF28" s="43"/>
      <c r="AG28" s="43"/>
      <c r="AH28" s="43"/>
      <c r="AI28" s="43"/>
      <c r="AJ28" s="43"/>
      <c r="AK28" s="43"/>
      <c r="AL28" s="43"/>
      <c r="AM28" s="43"/>
      <c r="AN28" s="43"/>
      <c r="AO28" s="43"/>
      <c r="AP28" s="43"/>
      <c r="AQ28" s="43"/>
    </row>
    <row r="29" spans="2:43" x14ac:dyDescent="0.25">
      <c r="B29" s="27" t="s">
        <v>34</v>
      </c>
      <c r="C29" s="27"/>
      <c r="D29" s="27"/>
      <c r="E29" s="28"/>
      <c r="F29" s="28"/>
      <c r="G29" s="28"/>
      <c r="H29" s="28"/>
      <c r="I29" s="28"/>
      <c r="J29" s="28"/>
      <c r="K29" s="28"/>
      <c r="L29" s="28"/>
      <c r="M29" s="28"/>
      <c r="N29" s="28"/>
      <c r="O29" s="28"/>
      <c r="P29" s="28"/>
      <c r="Q29" s="28"/>
    </row>
    <row r="30" spans="2:43" x14ac:dyDescent="0.25">
      <c r="B30" s="29" t="s">
        <v>35</v>
      </c>
      <c r="C30" s="29"/>
      <c r="D30" s="29"/>
      <c r="E30" s="28"/>
      <c r="F30" s="2"/>
      <c r="G30" s="28"/>
      <c r="H30" s="28"/>
      <c r="I30" s="28"/>
      <c r="J30" s="28"/>
      <c r="K30" s="28"/>
      <c r="L30" s="28"/>
      <c r="M30" s="28"/>
      <c r="N30" s="28"/>
      <c r="O30" s="28"/>
      <c r="P30" s="28"/>
      <c r="Q30" s="28"/>
    </row>
    <row r="31" spans="2:43" x14ac:dyDescent="0.25">
      <c r="B31" s="26"/>
      <c r="C31" s="26"/>
      <c r="D31" s="26"/>
      <c r="E31" s="26"/>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37"/>
      <c r="F36" s="38"/>
      <c r="G36" s="36"/>
      <c r="H36" s="36"/>
      <c r="I36" s="36"/>
      <c r="J36" s="36"/>
      <c r="K36" s="36"/>
      <c r="L36" s="36"/>
      <c r="M36" s="36"/>
      <c r="N36" s="36"/>
      <c r="O36" s="36"/>
      <c r="P36" s="36"/>
      <c r="Q36" s="36"/>
      <c r="R36" s="14"/>
    </row>
    <row r="37" spans="2:19" x14ac:dyDescent="0.25">
      <c r="E37" s="37"/>
      <c r="F37" s="37"/>
    </row>
    <row r="38" spans="2:19" x14ac:dyDescent="0.25">
      <c r="E38" s="37"/>
      <c r="F38" s="37"/>
    </row>
    <row r="39" spans="2:19" x14ac:dyDescent="0.25">
      <c r="E39" s="37"/>
      <c r="F39" s="37"/>
      <c r="R39" s="14"/>
      <c r="S39" s="14"/>
    </row>
    <row r="40" spans="2:19" x14ac:dyDescent="0.25">
      <c r="R40" s="14"/>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71A1-22C5-4DEA-A610-E24A8E9AD3BD}">
  <sheetPr>
    <pageSetUpPr autoPageBreaks="0"/>
  </sheetPr>
  <dimension ref="A1:R34"/>
  <sheetViews>
    <sheetView showGridLines="0" zoomScaleNormal="100" workbookViewId="0">
      <selection activeCell="B8" sqref="B8:B9"/>
    </sheetView>
  </sheetViews>
  <sheetFormatPr baseColWidth="10"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1.85546875" style="15" bestFit="1" customWidth="1"/>
    <col min="15" max="15" width="13.28515625" style="15" customWidth="1"/>
    <col min="16" max="16" width="12.140625" style="15" customWidth="1"/>
    <col min="17" max="17" width="17.7109375" style="15" bestFit="1" customWidth="1"/>
    <col min="18" max="18" width="16.85546875" bestFit="1" customWidth="1"/>
    <col min="19" max="19" width="17" customWidth="1"/>
    <col min="20" max="20" width="16.140625" customWidth="1"/>
    <col min="21" max="25" width="15.28515625" bestFit="1" customWidth="1"/>
  </cols>
  <sheetData>
    <row r="1" spans="2:18" x14ac:dyDescent="0.25">
      <c r="E1" s="1"/>
      <c r="F1" s="1"/>
      <c r="G1" s="1"/>
      <c r="H1" s="1"/>
      <c r="I1" s="1"/>
      <c r="J1" s="1"/>
      <c r="K1" s="1"/>
      <c r="L1" s="1"/>
      <c r="M1" s="1"/>
      <c r="N1" s="1"/>
      <c r="O1" s="1"/>
      <c r="P1" s="1"/>
      <c r="Q1" s="2"/>
    </row>
    <row r="2" spans="2:18" ht="28.5" x14ac:dyDescent="0.25">
      <c r="B2" s="130" t="s">
        <v>0</v>
      </c>
      <c r="C2" s="130"/>
      <c r="D2" s="130"/>
      <c r="E2" s="130"/>
      <c r="F2" s="130"/>
      <c r="G2" s="130"/>
      <c r="H2" s="130"/>
      <c r="I2" s="130"/>
      <c r="J2" s="130"/>
      <c r="K2" s="130"/>
      <c r="L2" s="130"/>
      <c r="M2" s="130"/>
      <c r="N2" s="130"/>
      <c r="O2" s="130"/>
      <c r="P2" s="130"/>
      <c r="Q2" s="130"/>
    </row>
    <row r="3" spans="2:18" ht="21" x14ac:dyDescent="0.25">
      <c r="B3" s="131" t="s">
        <v>1</v>
      </c>
      <c r="C3" s="131"/>
      <c r="D3" s="131"/>
      <c r="E3" s="131"/>
      <c r="F3" s="131"/>
      <c r="G3" s="131"/>
      <c r="H3" s="131"/>
      <c r="I3" s="131"/>
      <c r="J3" s="131"/>
      <c r="K3" s="131"/>
      <c r="L3" s="131"/>
      <c r="M3" s="131"/>
      <c r="N3" s="131"/>
      <c r="O3" s="131"/>
      <c r="P3" s="131"/>
      <c r="Q3" s="131"/>
    </row>
    <row r="4" spans="2:18" ht="15.75" customHeight="1" x14ac:dyDescent="0.25">
      <c r="B4" s="132" t="s">
        <v>2</v>
      </c>
      <c r="C4" s="132"/>
      <c r="D4" s="132"/>
      <c r="E4" s="132"/>
      <c r="F4" s="132"/>
      <c r="G4" s="132"/>
      <c r="H4" s="132"/>
      <c r="I4" s="132"/>
      <c r="J4" s="132"/>
      <c r="K4" s="132"/>
      <c r="L4" s="132"/>
      <c r="M4" s="132"/>
      <c r="N4" s="132"/>
      <c r="O4" s="132"/>
      <c r="P4" s="132"/>
      <c r="Q4" s="132"/>
    </row>
    <row r="5" spans="2:18" ht="15.75" customHeight="1" x14ac:dyDescent="0.25">
      <c r="B5" s="132" t="s">
        <v>3</v>
      </c>
      <c r="C5" s="132"/>
      <c r="D5" s="132"/>
      <c r="E5" s="132"/>
      <c r="F5" s="132"/>
      <c r="G5" s="132"/>
      <c r="H5" s="132"/>
      <c r="I5" s="132"/>
      <c r="J5" s="132"/>
      <c r="K5" s="132"/>
      <c r="L5" s="132"/>
      <c r="M5" s="132"/>
      <c r="N5" s="132"/>
      <c r="O5" s="132"/>
      <c r="P5" s="132"/>
      <c r="Q5" s="132"/>
    </row>
    <row r="6" spans="2:18" ht="15.75" customHeight="1" x14ac:dyDescent="0.25">
      <c r="B6" s="132"/>
      <c r="C6" s="132"/>
      <c r="D6" s="132"/>
      <c r="E6" s="132"/>
      <c r="F6" s="132"/>
      <c r="G6" s="132"/>
      <c r="H6" s="132"/>
      <c r="I6" s="132"/>
      <c r="J6" s="132"/>
      <c r="K6" s="132"/>
      <c r="L6" s="132"/>
      <c r="M6" s="132"/>
      <c r="N6" s="132"/>
      <c r="O6" s="132"/>
      <c r="P6" s="132"/>
      <c r="Q6" s="132"/>
    </row>
    <row r="7" spans="2:18" x14ac:dyDescent="0.25">
      <c r="B7" s="4" t="s">
        <v>68</v>
      </c>
      <c r="C7" s="5"/>
      <c r="D7" s="5"/>
      <c r="E7" s="6"/>
      <c r="F7" s="6"/>
      <c r="G7" s="6"/>
      <c r="H7" s="6"/>
      <c r="I7" s="6"/>
      <c r="J7" s="6"/>
      <c r="K7" s="6"/>
      <c r="L7" s="6"/>
      <c r="M7" s="6"/>
      <c r="N7" s="6"/>
      <c r="O7" s="6"/>
      <c r="P7" s="6"/>
      <c r="Q7" s="7" t="s">
        <v>5</v>
      </c>
    </row>
    <row r="8" spans="2:18" ht="21.75" customHeight="1" x14ac:dyDescent="0.25">
      <c r="B8" s="127" t="s">
        <v>6</v>
      </c>
      <c r="C8" s="84" t="s">
        <v>58</v>
      </c>
      <c r="D8" s="140" t="s">
        <v>69</v>
      </c>
      <c r="E8" s="129" t="s">
        <v>9</v>
      </c>
      <c r="F8" s="129"/>
      <c r="G8" s="129"/>
      <c r="H8" s="129"/>
      <c r="I8" s="129"/>
      <c r="J8" s="129"/>
      <c r="K8" s="129"/>
      <c r="L8" s="129"/>
      <c r="M8" s="129"/>
      <c r="N8" s="129"/>
      <c r="O8" s="129"/>
      <c r="P8" s="129"/>
      <c r="Q8" s="129"/>
    </row>
    <row r="9" spans="2:18" x14ac:dyDescent="0.25">
      <c r="B9" s="127"/>
      <c r="C9" s="85" t="s">
        <v>70</v>
      </c>
      <c r="D9" s="141"/>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8" x14ac:dyDescent="0.25">
      <c r="B10" s="67" t="s">
        <v>23</v>
      </c>
      <c r="C10" s="92">
        <v>37790839079</v>
      </c>
      <c r="D10" s="92">
        <f>D11+D12</f>
        <v>40767338559.360001</v>
      </c>
      <c r="E10" s="92">
        <f>SUM(E11:E12)</f>
        <v>1570630791.4300001</v>
      </c>
      <c r="F10" s="92">
        <f t="shared" ref="F10:P10" si="0">SUM(F11:F12)</f>
        <v>1627124086.47</v>
      </c>
      <c r="G10" s="92">
        <f t="shared" si="0"/>
        <v>1609173120.4400001</v>
      </c>
      <c r="H10" s="92">
        <f t="shared" si="0"/>
        <v>1625783709.55</v>
      </c>
      <c r="I10" s="92">
        <f t="shared" si="0"/>
        <v>1618479258.46</v>
      </c>
      <c r="J10" s="92">
        <f t="shared" si="0"/>
        <v>1616813695.54</v>
      </c>
      <c r="K10" s="92">
        <f t="shared" si="0"/>
        <v>1607034734.1799998</v>
      </c>
      <c r="L10" s="92">
        <f t="shared" si="0"/>
        <v>1612918048.7</v>
      </c>
      <c r="M10" s="92">
        <f t="shared" si="0"/>
        <v>1630173747.3199999</v>
      </c>
      <c r="N10" s="92">
        <f t="shared" si="0"/>
        <v>1632014443.1100001</v>
      </c>
      <c r="O10" s="92">
        <f t="shared" si="0"/>
        <v>1631842678.54</v>
      </c>
      <c r="P10" s="92">
        <f t="shared" si="0"/>
        <v>1632893130.0799999</v>
      </c>
      <c r="Q10" s="89">
        <f>SUM(E10:P10)</f>
        <v>19414881443.82</v>
      </c>
    </row>
    <row r="11" spans="2:18" x14ac:dyDescent="0.25">
      <c r="B11" s="53" t="s">
        <v>24</v>
      </c>
      <c r="C11" s="93">
        <v>37790839079</v>
      </c>
      <c r="D11" s="93">
        <v>40537739079</v>
      </c>
      <c r="E11" s="94">
        <v>1570630791.4300001</v>
      </c>
      <c r="F11" s="94">
        <v>1627124086.47</v>
      </c>
      <c r="G11" s="94">
        <v>1606878273.05</v>
      </c>
      <c r="H11" s="94">
        <v>1619574527.8299999</v>
      </c>
      <c r="I11" s="94">
        <v>1614221605.8400002</v>
      </c>
      <c r="J11" s="94">
        <v>1609674630.23</v>
      </c>
      <c r="K11" s="94">
        <v>1596970433.6099999</v>
      </c>
      <c r="L11" s="94">
        <v>1603173011.02</v>
      </c>
      <c r="M11" s="94">
        <v>1610407295.79</v>
      </c>
      <c r="N11" s="94">
        <v>1605651493.9000001</v>
      </c>
      <c r="O11" s="94">
        <v>1625202343.3399999</v>
      </c>
      <c r="P11" s="76">
        <v>1612382175.53</v>
      </c>
      <c r="Q11" s="87">
        <f>SUM(E11:P11)</f>
        <v>19301890668.039997</v>
      </c>
    </row>
    <row r="12" spans="2:18" x14ac:dyDescent="0.25">
      <c r="B12" s="53" t="s">
        <v>37</v>
      </c>
      <c r="C12" s="93">
        <v>0</v>
      </c>
      <c r="D12" s="93">
        <v>229599480.35999998</v>
      </c>
      <c r="E12" s="94"/>
      <c r="F12" s="94">
        <v>0</v>
      </c>
      <c r="G12" s="94">
        <v>2294847.39</v>
      </c>
      <c r="H12" s="94">
        <v>6209181.7199999997</v>
      </c>
      <c r="I12" s="94">
        <v>4257652.62</v>
      </c>
      <c r="J12" s="94">
        <v>7139065.3099999996</v>
      </c>
      <c r="K12" s="94">
        <v>10064300.57</v>
      </c>
      <c r="L12" s="94">
        <v>9745037.6799999997</v>
      </c>
      <c r="M12" s="94">
        <v>19766451.530000001</v>
      </c>
      <c r="N12" s="94">
        <v>26362949.210000001</v>
      </c>
      <c r="O12" s="94">
        <v>6640335.2000000002</v>
      </c>
      <c r="P12" s="93">
        <v>20510954.550000001</v>
      </c>
      <c r="Q12" s="87">
        <f t="shared" ref="Q12:Q15" si="1">SUM(E12:P12)</f>
        <v>112990775.78</v>
      </c>
    </row>
    <row r="13" spans="2:18" x14ac:dyDescent="0.25">
      <c r="B13" s="60" t="s">
        <v>26</v>
      </c>
      <c r="C13" s="92">
        <v>32200851673</v>
      </c>
      <c r="D13" s="92">
        <f>D14+D15</f>
        <v>32917747068.099998</v>
      </c>
      <c r="E13" s="92">
        <f>SUM(E14:E15)</f>
        <v>92570942.489999995</v>
      </c>
      <c r="F13" s="92">
        <f t="shared" ref="F13:P13" si="2">SUM(F14:F15)</f>
        <v>99750032.939999998</v>
      </c>
      <c r="G13" s="92">
        <f t="shared" si="2"/>
        <v>121901378.08999999</v>
      </c>
      <c r="H13" s="92">
        <f t="shared" si="2"/>
        <v>153226389.06</v>
      </c>
      <c r="I13" s="92">
        <f t="shared" si="2"/>
        <v>185412875.04000002</v>
      </c>
      <c r="J13" s="92">
        <f t="shared" si="2"/>
        <v>161817421.5</v>
      </c>
      <c r="K13" s="92">
        <f t="shared" si="2"/>
        <v>130997950.66</v>
      </c>
      <c r="L13" s="92">
        <f t="shared" si="2"/>
        <v>140943417.34</v>
      </c>
      <c r="M13" s="92">
        <f t="shared" si="2"/>
        <v>130011744.3</v>
      </c>
      <c r="N13" s="92">
        <f t="shared" si="2"/>
        <v>210582786.27000001</v>
      </c>
      <c r="O13" s="92">
        <f t="shared" si="2"/>
        <v>191409941.03</v>
      </c>
      <c r="P13" s="92">
        <f t="shared" si="2"/>
        <v>396717255.39999998</v>
      </c>
      <c r="Q13" s="92">
        <f t="shared" si="1"/>
        <v>2015342134.1199999</v>
      </c>
    </row>
    <row r="14" spans="2:18" x14ac:dyDescent="0.25">
      <c r="B14" s="53" t="s">
        <v>25</v>
      </c>
      <c r="C14" s="94">
        <v>32200851673</v>
      </c>
      <c r="D14" s="94">
        <v>32214818173</v>
      </c>
      <c r="E14" s="94">
        <v>92570942.489999995</v>
      </c>
      <c r="F14" s="94">
        <v>99750032.939999998</v>
      </c>
      <c r="G14" s="94">
        <v>115501600.50999999</v>
      </c>
      <c r="H14" s="94">
        <v>144716035.55000001</v>
      </c>
      <c r="I14" s="94">
        <v>173391738.72000003</v>
      </c>
      <c r="J14" s="94">
        <v>155674256.03999999</v>
      </c>
      <c r="K14" s="94">
        <v>115999253.84999999</v>
      </c>
      <c r="L14" s="94">
        <v>134217805.75</v>
      </c>
      <c r="M14" s="94">
        <v>125284775.19</v>
      </c>
      <c r="N14" s="94">
        <v>203238014.53</v>
      </c>
      <c r="O14" s="94">
        <v>175437785.53</v>
      </c>
      <c r="P14" s="58">
        <v>354929794.94</v>
      </c>
      <c r="Q14" s="86">
        <f t="shared" si="1"/>
        <v>1890712036.04</v>
      </c>
    </row>
    <row r="15" spans="2:18" x14ac:dyDescent="0.25">
      <c r="B15" s="53" t="s">
        <v>37</v>
      </c>
      <c r="C15" s="94">
        <v>0</v>
      </c>
      <c r="D15" s="94">
        <v>702928895.10000002</v>
      </c>
      <c r="E15" s="94"/>
      <c r="F15" s="94">
        <v>0</v>
      </c>
      <c r="G15" s="94">
        <v>6399777.5800000001</v>
      </c>
      <c r="H15" s="94">
        <v>8510353.5099999998</v>
      </c>
      <c r="I15" s="94">
        <v>12021136.319999998</v>
      </c>
      <c r="J15" s="94">
        <v>6143165.46</v>
      </c>
      <c r="K15" s="94">
        <v>14998696.810000001</v>
      </c>
      <c r="L15" s="94">
        <v>6725611.5899999999</v>
      </c>
      <c r="M15" s="94">
        <v>4726969.1099999994</v>
      </c>
      <c r="N15" s="94">
        <v>7344771.7400000002</v>
      </c>
      <c r="O15" s="94">
        <v>15972155.5</v>
      </c>
      <c r="P15" s="58">
        <v>41787460.460000001</v>
      </c>
      <c r="Q15" s="86">
        <f t="shared" si="1"/>
        <v>124630098.08000001</v>
      </c>
    </row>
    <row r="16" spans="2:18" x14ac:dyDescent="0.25">
      <c r="B16" s="80" t="s">
        <v>29</v>
      </c>
      <c r="C16" s="95">
        <f t="shared" ref="C16:P16" si="3">C10+C13</f>
        <v>69991690752</v>
      </c>
      <c r="D16" s="95">
        <f t="shared" si="3"/>
        <v>73685085627.459991</v>
      </c>
      <c r="E16" s="96">
        <f>E10+E13</f>
        <v>1663201733.9200001</v>
      </c>
      <c r="F16" s="96">
        <f t="shared" ref="F16:O16" si="4">F10+F13</f>
        <v>1726874119.4100001</v>
      </c>
      <c r="G16" s="96">
        <f t="shared" si="4"/>
        <v>1731074498.53</v>
      </c>
      <c r="H16" s="96">
        <f t="shared" si="4"/>
        <v>1779010098.6099999</v>
      </c>
      <c r="I16" s="96">
        <f t="shared" si="4"/>
        <v>1803892133.5</v>
      </c>
      <c r="J16" s="96">
        <f t="shared" si="4"/>
        <v>1778631117.04</v>
      </c>
      <c r="K16" s="96">
        <f t="shared" si="4"/>
        <v>1738032684.8399999</v>
      </c>
      <c r="L16" s="96">
        <f t="shared" si="4"/>
        <v>1753861466.04</v>
      </c>
      <c r="M16" s="96">
        <f t="shared" si="4"/>
        <v>1760185491.6199999</v>
      </c>
      <c r="N16" s="96">
        <f t="shared" si="4"/>
        <v>1842597229.3800001</v>
      </c>
      <c r="O16" s="96">
        <f t="shared" si="4"/>
        <v>1823252619.5699999</v>
      </c>
      <c r="P16" s="96">
        <f t="shared" si="3"/>
        <v>2029610385.48</v>
      </c>
      <c r="Q16" s="88">
        <f>Q10+Q13</f>
        <v>21430223577.939999</v>
      </c>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97"/>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674830845</v>
      </c>
      <c r="D19" s="92">
        <v>674830845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674830845</v>
      </c>
      <c r="D20" s="93">
        <v>674830845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674830845</v>
      </c>
      <c r="D21" s="95">
        <f>D19</f>
        <v>674830845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70666521597</v>
      </c>
      <c r="D23" s="95">
        <f t="shared" si="6"/>
        <v>74359916472.459991</v>
      </c>
      <c r="E23" s="96">
        <f>E16+E21</f>
        <v>1663201733.9200001</v>
      </c>
      <c r="F23" s="88">
        <f t="shared" si="6"/>
        <v>1726874119.4100001</v>
      </c>
      <c r="G23" s="88">
        <f t="shared" si="6"/>
        <v>1731074498.53</v>
      </c>
      <c r="H23" s="88">
        <f t="shared" si="6"/>
        <v>1779010098.6099999</v>
      </c>
      <c r="I23" s="88">
        <f t="shared" si="6"/>
        <v>1803892133.5</v>
      </c>
      <c r="J23" s="88">
        <f t="shared" si="6"/>
        <v>1778631117.04</v>
      </c>
      <c r="K23" s="88">
        <f t="shared" si="6"/>
        <v>1738032684.8399999</v>
      </c>
      <c r="L23" s="88">
        <f t="shared" si="6"/>
        <v>1753861466.04</v>
      </c>
      <c r="M23" s="88">
        <f t="shared" si="6"/>
        <v>1760185491.6199999</v>
      </c>
      <c r="N23" s="88">
        <f t="shared" si="6"/>
        <v>1842597229.3800001</v>
      </c>
      <c r="O23" s="88">
        <f t="shared" si="6"/>
        <v>1823252619.5699999</v>
      </c>
      <c r="P23" s="88">
        <f t="shared" si="6"/>
        <v>2029610385.48</v>
      </c>
      <c r="Q23" s="88">
        <f t="shared" si="6"/>
        <v>21430223577.939999</v>
      </c>
    </row>
    <row r="24" spans="1:17" x14ac:dyDescent="0.25">
      <c r="B24" s="73" t="s">
        <v>62</v>
      </c>
      <c r="C24" s="31"/>
      <c r="D24" s="31"/>
      <c r="E24"/>
      <c r="F24"/>
      <c r="G24"/>
      <c r="H24"/>
      <c r="I24"/>
      <c r="J24"/>
      <c r="K24"/>
      <c r="L24"/>
      <c r="M24"/>
      <c r="N24"/>
      <c r="O24"/>
      <c r="P24"/>
      <c r="Q24" s="119"/>
    </row>
    <row r="25" spans="1:17" x14ac:dyDescent="0.25">
      <c r="B25" s="73" t="s">
        <v>71</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A5FF-2661-4F75-9719-72B61FF9FD6E}">
  <sheetPr>
    <pageSetUpPr autoPageBreaks="0"/>
  </sheetPr>
  <dimension ref="A1:S38"/>
  <sheetViews>
    <sheetView showGridLines="0" zoomScale="80" zoomScaleNormal="80" workbookViewId="0">
      <selection activeCell="P20" sqref="P20"/>
    </sheetView>
  </sheetViews>
  <sheetFormatPr baseColWidth="10"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6.7109375" style="15" bestFit="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0" t="s">
        <v>0</v>
      </c>
      <c r="C2" s="130"/>
      <c r="D2" s="130"/>
      <c r="E2" s="130"/>
      <c r="F2" s="130"/>
      <c r="G2" s="130"/>
      <c r="H2" s="130"/>
      <c r="I2" s="130"/>
      <c r="J2" s="130"/>
      <c r="K2" s="130"/>
      <c r="L2" s="130"/>
      <c r="M2" s="130"/>
      <c r="N2" s="130"/>
      <c r="O2" s="130"/>
      <c r="P2" s="130"/>
      <c r="Q2" s="130"/>
    </row>
    <row r="3" spans="2:19" ht="21" x14ac:dyDescent="0.25">
      <c r="B3" s="131" t="s">
        <v>1</v>
      </c>
      <c r="C3" s="131"/>
      <c r="D3" s="131"/>
      <c r="E3" s="131"/>
      <c r="F3" s="131"/>
      <c r="G3" s="131"/>
      <c r="H3" s="131"/>
      <c r="I3" s="131"/>
      <c r="J3" s="131"/>
      <c r="K3" s="131"/>
      <c r="L3" s="131"/>
      <c r="M3" s="131"/>
      <c r="N3" s="131"/>
      <c r="O3" s="131"/>
      <c r="P3" s="131"/>
      <c r="Q3" s="131"/>
    </row>
    <row r="4" spans="2:19" ht="15.75" customHeight="1" x14ac:dyDescent="0.25">
      <c r="B4" s="132" t="s">
        <v>2</v>
      </c>
      <c r="C4" s="132"/>
      <c r="D4" s="132"/>
      <c r="E4" s="132"/>
      <c r="F4" s="132"/>
      <c r="G4" s="132"/>
      <c r="H4" s="132"/>
      <c r="I4" s="132"/>
      <c r="J4" s="132"/>
      <c r="K4" s="132"/>
      <c r="L4" s="132"/>
      <c r="M4" s="132"/>
      <c r="N4" s="132"/>
      <c r="O4" s="132"/>
      <c r="P4" s="132"/>
      <c r="Q4" s="132"/>
    </row>
    <row r="5" spans="2:19" ht="15.75" customHeight="1" x14ac:dyDescent="0.25">
      <c r="B5" s="132" t="s">
        <v>3</v>
      </c>
      <c r="C5" s="132"/>
      <c r="D5" s="132"/>
      <c r="E5" s="132"/>
      <c r="F5" s="132"/>
      <c r="G5" s="132"/>
      <c r="H5" s="132"/>
      <c r="I5" s="132"/>
      <c r="J5" s="132"/>
      <c r="K5" s="132"/>
      <c r="L5" s="132"/>
      <c r="M5" s="132"/>
      <c r="N5" s="132"/>
      <c r="O5" s="132"/>
      <c r="P5" s="132"/>
      <c r="Q5" s="132"/>
    </row>
    <row r="6" spans="2:19" ht="15.75" customHeight="1" x14ac:dyDescent="0.25">
      <c r="B6" s="132"/>
      <c r="C6" s="132"/>
      <c r="D6" s="132"/>
      <c r="E6" s="132"/>
      <c r="F6" s="132"/>
      <c r="G6" s="132"/>
      <c r="H6" s="132"/>
      <c r="I6" s="132"/>
      <c r="J6" s="132"/>
      <c r="K6" s="132"/>
      <c r="L6" s="132"/>
      <c r="M6" s="132"/>
      <c r="N6" s="132"/>
      <c r="O6" s="132"/>
      <c r="P6" s="132"/>
      <c r="Q6" s="132"/>
    </row>
    <row r="7" spans="2:19" x14ac:dyDescent="0.25">
      <c r="B7" s="4" t="s">
        <v>72</v>
      </c>
      <c r="C7" s="5"/>
      <c r="D7" s="5"/>
      <c r="E7" s="6"/>
      <c r="F7" s="6"/>
      <c r="G7" s="6"/>
      <c r="H7" s="6"/>
      <c r="I7" s="6"/>
      <c r="J7" s="6"/>
      <c r="K7" s="6"/>
      <c r="L7" s="6"/>
      <c r="M7" s="6"/>
      <c r="N7" s="6"/>
      <c r="O7" s="6"/>
      <c r="P7" s="6"/>
      <c r="Q7" s="7" t="s">
        <v>5</v>
      </c>
    </row>
    <row r="8" spans="2:19" ht="21.75" customHeight="1" x14ac:dyDescent="0.25">
      <c r="B8" s="127" t="s">
        <v>6</v>
      </c>
      <c r="C8" s="122" t="s">
        <v>58</v>
      </c>
      <c r="D8" s="122" t="s">
        <v>73</v>
      </c>
      <c r="E8" s="129" t="s">
        <v>9</v>
      </c>
      <c r="F8" s="129"/>
      <c r="G8" s="129"/>
      <c r="H8" s="129"/>
      <c r="I8" s="129"/>
      <c r="J8" s="129"/>
      <c r="K8" s="129"/>
      <c r="L8" s="129"/>
      <c r="M8" s="129"/>
      <c r="N8" s="129"/>
      <c r="O8" s="129"/>
      <c r="P8" s="129"/>
      <c r="Q8" s="129"/>
    </row>
    <row r="9" spans="2:19" x14ac:dyDescent="0.25">
      <c r="B9" s="127"/>
      <c r="C9" s="85" t="s">
        <v>74</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f t="shared" ref="C10" si="0">SUM(C11:C13)</f>
        <v>40665746746</v>
      </c>
      <c r="D10" s="92">
        <v>41171724819.169998</v>
      </c>
      <c r="E10" s="121">
        <v>1654731133.75</v>
      </c>
      <c r="F10" s="121">
        <v>1711162904.6100001</v>
      </c>
      <c r="G10" s="121">
        <v>1703678335.9900002</v>
      </c>
      <c r="H10" s="121">
        <v>1703818607.95</v>
      </c>
      <c r="I10" s="92">
        <v>1707722387.9599998</v>
      </c>
      <c r="J10" s="92">
        <v>1719948311.1000001</v>
      </c>
      <c r="K10" s="92">
        <v>1691350073.55</v>
      </c>
      <c r="L10" s="92">
        <v>1687276365.45</v>
      </c>
      <c r="M10" s="92">
        <v>1691510708.1200001</v>
      </c>
      <c r="N10" s="92">
        <v>1711184055.8600001</v>
      </c>
      <c r="O10" s="92">
        <v>714922265.71000004</v>
      </c>
      <c r="P10" s="92">
        <v>2662620172.5900002</v>
      </c>
      <c r="Q10" s="89">
        <f>SUM(Q11:Q14)</f>
        <v>20359925322.640003</v>
      </c>
      <c r="S10" s="38"/>
    </row>
    <row r="11" spans="2:19" x14ac:dyDescent="0.25">
      <c r="B11" s="53" t="s">
        <v>24</v>
      </c>
      <c r="C11" s="93">
        <v>40665746746</v>
      </c>
      <c r="D11" s="93">
        <v>39064780609.029999</v>
      </c>
      <c r="E11" s="93">
        <v>1654731133.75</v>
      </c>
      <c r="F11" s="93">
        <v>1710605607.4200001</v>
      </c>
      <c r="G11" s="93">
        <v>1683301099.3000002</v>
      </c>
      <c r="H11" s="93">
        <v>1698881666.1800001</v>
      </c>
      <c r="I11" s="94">
        <v>1699068022.6099999</v>
      </c>
      <c r="J11" s="94">
        <v>1704480905.27</v>
      </c>
      <c r="K11" s="94">
        <v>1684702817.54</v>
      </c>
      <c r="L11" s="94">
        <v>1681481967.47</v>
      </c>
      <c r="M11" s="94">
        <v>1685531048.6400001</v>
      </c>
      <c r="N11" s="94">
        <v>1704532876.95</v>
      </c>
      <c r="O11" s="94">
        <v>707431616.98000002</v>
      </c>
      <c r="P11" s="76">
        <v>1654292997.77</v>
      </c>
      <c r="Q11" s="87">
        <f>SUM(E11:P11)</f>
        <v>19269041759.880001</v>
      </c>
      <c r="S11" s="38"/>
    </row>
    <row r="12" spans="2:19" x14ac:dyDescent="0.25">
      <c r="B12" s="53" t="s">
        <v>37</v>
      </c>
      <c r="C12" s="93">
        <v>0</v>
      </c>
      <c r="D12" s="93">
        <v>66944210.140000001</v>
      </c>
      <c r="E12" s="93">
        <v>0</v>
      </c>
      <c r="F12" s="93">
        <v>557297.18999999994</v>
      </c>
      <c r="G12" s="93">
        <v>11501365.970000001</v>
      </c>
      <c r="H12" s="93">
        <v>3530948.54</v>
      </c>
      <c r="I12" s="94">
        <v>5737950.75</v>
      </c>
      <c r="J12" s="94">
        <v>10244607.16</v>
      </c>
      <c r="K12" s="94">
        <v>3788150.21</v>
      </c>
      <c r="L12" s="94">
        <v>1660103.08</v>
      </c>
      <c r="M12" s="94">
        <v>3886926.2199999997</v>
      </c>
      <c r="N12" s="94">
        <v>3992639.0100000002</v>
      </c>
      <c r="O12" s="94">
        <v>5696461.8399999999</v>
      </c>
      <c r="P12" s="76">
        <v>3484274.11</v>
      </c>
      <c r="Q12" s="87">
        <f>SUM(E12:P12)</f>
        <v>54080724.079999998</v>
      </c>
      <c r="S12" s="38"/>
    </row>
    <row r="13" spans="2:19" x14ac:dyDescent="0.25">
      <c r="B13" s="53" t="s">
        <v>76</v>
      </c>
      <c r="C13" s="93">
        <v>0</v>
      </c>
      <c r="D13" s="93">
        <v>40000000</v>
      </c>
      <c r="E13" s="93">
        <v>0</v>
      </c>
      <c r="F13" s="93">
        <v>0</v>
      </c>
      <c r="G13" s="93">
        <v>8875870.7200000007</v>
      </c>
      <c r="H13" s="93">
        <v>1405993.23</v>
      </c>
      <c r="I13" s="94">
        <v>2916414.6</v>
      </c>
      <c r="J13" s="94">
        <v>5222798.67</v>
      </c>
      <c r="K13" s="94">
        <v>2859105.8</v>
      </c>
      <c r="L13" s="94">
        <v>4134294.9</v>
      </c>
      <c r="M13" s="94">
        <v>2092733.26</v>
      </c>
      <c r="N13" s="94">
        <v>2658539.9</v>
      </c>
      <c r="O13" s="94">
        <v>1794186.89</v>
      </c>
      <c r="P13" s="76">
        <v>4842900.71</v>
      </c>
      <c r="Q13" s="87">
        <f>SUM(E13:P13)</f>
        <v>36802838.68</v>
      </c>
      <c r="S13" s="38"/>
    </row>
    <row r="14" spans="2:19" x14ac:dyDescent="0.25">
      <c r="B14" s="53" t="s">
        <v>77</v>
      </c>
      <c r="C14" s="93">
        <v>0</v>
      </c>
      <c r="D14" s="93">
        <v>2000000000</v>
      </c>
      <c r="E14" s="93">
        <v>0</v>
      </c>
      <c r="F14" s="93">
        <v>0</v>
      </c>
      <c r="G14" s="93">
        <v>0</v>
      </c>
      <c r="H14" s="93">
        <v>0</v>
      </c>
      <c r="I14" s="94">
        <v>0</v>
      </c>
      <c r="J14" s="94">
        <v>0</v>
      </c>
      <c r="K14" s="94">
        <v>0</v>
      </c>
      <c r="L14" s="94">
        <v>0</v>
      </c>
      <c r="M14" s="94">
        <v>0</v>
      </c>
      <c r="N14" s="94">
        <v>0</v>
      </c>
      <c r="O14" s="94">
        <v>0</v>
      </c>
      <c r="P14" s="76">
        <v>1000000000</v>
      </c>
      <c r="Q14" s="87">
        <f>SUM(E14:P14)</f>
        <v>1000000000</v>
      </c>
      <c r="S14" s="38"/>
    </row>
    <row r="15" spans="2:19" x14ac:dyDescent="0.25">
      <c r="B15" s="60" t="s">
        <v>26</v>
      </c>
      <c r="C15" s="92">
        <f t="shared" ref="C15" si="1">SUM(C16:C17)</f>
        <v>39896625800</v>
      </c>
      <c r="D15" s="92">
        <v>40373686153.18</v>
      </c>
      <c r="E15" s="121">
        <v>106776308.32000001</v>
      </c>
      <c r="F15" s="121">
        <v>120985661.31</v>
      </c>
      <c r="G15" s="121">
        <v>194853564.76999998</v>
      </c>
      <c r="H15" s="121">
        <v>156844032.29000002</v>
      </c>
      <c r="I15" s="92">
        <v>254438705.61000001</v>
      </c>
      <c r="J15" s="92">
        <v>198526250.22</v>
      </c>
      <c r="K15" s="92">
        <v>167198862.97999999</v>
      </c>
      <c r="L15" s="92">
        <v>155184979.34999999</v>
      </c>
      <c r="M15" s="92">
        <v>168683223.42000002</v>
      </c>
      <c r="N15" s="92">
        <v>265733687.80000001</v>
      </c>
      <c r="O15" s="92">
        <v>201089277.59</v>
      </c>
      <c r="P15" s="92">
        <v>456025554.05000007</v>
      </c>
      <c r="Q15" s="92">
        <f>SUM(Q16:Q17)</f>
        <v>2446340107.71</v>
      </c>
      <c r="S15" s="38"/>
    </row>
    <row r="16" spans="2:19" x14ac:dyDescent="0.25">
      <c r="B16" s="53" t="s">
        <v>25</v>
      </c>
      <c r="C16" s="94">
        <v>39896625800</v>
      </c>
      <c r="D16" s="94">
        <v>39904649261.379997</v>
      </c>
      <c r="E16" s="93">
        <v>106776308.32000001</v>
      </c>
      <c r="F16" s="93">
        <v>120985661.31</v>
      </c>
      <c r="G16" s="93">
        <v>136696889.82999998</v>
      </c>
      <c r="H16" s="93">
        <v>137483589.15000001</v>
      </c>
      <c r="I16" s="94">
        <v>226699021.23000002</v>
      </c>
      <c r="J16" s="94">
        <v>156008933.50999999</v>
      </c>
      <c r="K16" s="94">
        <v>142730167.84999999</v>
      </c>
      <c r="L16" s="94">
        <v>144882912.5</v>
      </c>
      <c r="M16" s="94">
        <v>147561480.48000002</v>
      </c>
      <c r="N16" s="94">
        <v>249488596.92000002</v>
      </c>
      <c r="O16" s="94">
        <v>194035246.81</v>
      </c>
      <c r="P16" s="58">
        <v>392040261.46000004</v>
      </c>
      <c r="Q16" s="86">
        <f>SUM(E16:P16)</f>
        <v>2155389069.3699999</v>
      </c>
      <c r="S16" s="38"/>
    </row>
    <row r="17" spans="2:19" x14ac:dyDescent="0.25">
      <c r="B17" s="53" t="s">
        <v>37</v>
      </c>
      <c r="C17" s="94">
        <v>0</v>
      </c>
      <c r="D17" s="94">
        <v>469036891.80000001</v>
      </c>
      <c r="E17" s="93"/>
      <c r="F17" s="93">
        <v>0</v>
      </c>
      <c r="G17" s="93">
        <v>58156674.940000005</v>
      </c>
      <c r="H17" s="93">
        <v>19360443.140000001</v>
      </c>
      <c r="I17" s="94">
        <v>27739684.379999999</v>
      </c>
      <c r="J17" s="94">
        <v>42517316.710000001</v>
      </c>
      <c r="K17" s="94">
        <v>24468695.130000003</v>
      </c>
      <c r="L17" s="94">
        <v>10302066.85</v>
      </c>
      <c r="M17" s="94">
        <v>21121742.939999998</v>
      </c>
      <c r="N17" s="94">
        <v>16245090.879999999</v>
      </c>
      <c r="O17" s="94">
        <v>7054030.7799999993</v>
      </c>
      <c r="P17" s="58">
        <v>63985292.590000004</v>
      </c>
      <c r="Q17" s="86">
        <f>SUM(E17:P17)</f>
        <v>290951038.34000003</v>
      </c>
      <c r="S17" s="38"/>
    </row>
    <row r="18" spans="2:19" x14ac:dyDescent="0.25">
      <c r="B18" s="60" t="s">
        <v>78</v>
      </c>
      <c r="C18" s="92">
        <v>0</v>
      </c>
      <c r="D18" s="92">
        <v>815298076.04999995</v>
      </c>
      <c r="E18" s="121">
        <v>0</v>
      </c>
      <c r="F18" s="121">
        <v>0</v>
      </c>
      <c r="G18" s="121">
        <v>0</v>
      </c>
      <c r="H18" s="121">
        <v>0</v>
      </c>
      <c r="I18" s="92">
        <v>0</v>
      </c>
      <c r="J18" s="92">
        <v>0</v>
      </c>
      <c r="K18" s="92">
        <v>0</v>
      </c>
      <c r="L18" s="92">
        <v>0</v>
      </c>
      <c r="M18" s="92">
        <v>0</v>
      </c>
      <c r="N18" s="92">
        <v>0</v>
      </c>
      <c r="O18" s="92">
        <v>0</v>
      </c>
      <c r="P18" s="92">
        <v>0</v>
      </c>
      <c r="Q18" s="92">
        <f>SUM(Q19)</f>
        <v>0</v>
      </c>
      <c r="S18" s="38"/>
    </row>
    <row r="19" spans="2:19" x14ac:dyDescent="0.25">
      <c r="B19" s="53" t="s">
        <v>79</v>
      </c>
      <c r="C19" s="94">
        <v>0</v>
      </c>
      <c r="D19" s="94">
        <v>815298076.04999995</v>
      </c>
      <c r="E19" s="58">
        <v>0</v>
      </c>
      <c r="F19" s="58">
        <v>0</v>
      </c>
      <c r="G19" s="58">
        <v>0</v>
      </c>
      <c r="H19" s="58">
        <v>0</v>
      </c>
      <c r="I19" s="58">
        <v>0</v>
      </c>
      <c r="J19" s="58">
        <v>0</v>
      </c>
      <c r="K19" s="58">
        <v>0</v>
      </c>
      <c r="L19" s="58">
        <v>0</v>
      </c>
      <c r="M19" s="58">
        <v>0</v>
      </c>
      <c r="N19" s="58">
        <v>0</v>
      </c>
      <c r="O19" s="58">
        <v>0</v>
      </c>
      <c r="P19" s="58">
        <v>0</v>
      </c>
      <c r="Q19" s="86">
        <f>SUM(E19:P19)</f>
        <v>0</v>
      </c>
      <c r="S19" s="38"/>
    </row>
    <row r="20" spans="2:19" x14ac:dyDescent="0.25">
      <c r="B20" s="80" t="s">
        <v>29</v>
      </c>
      <c r="C20" s="95">
        <f t="shared" ref="C20:D20" si="2">C10+C15</f>
        <v>80562372546</v>
      </c>
      <c r="D20" s="95">
        <f t="shared" si="2"/>
        <v>81545410972.350006</v>
      </c>
      <c r="E20" s="96">
        <f>E10+E15+E18</f>
        <v>1761507442.0699999</v>
      </c>
      <c r="F20" s="96">
        <f t="shared" ref="F20:P20" si="3">F10+F15+F18</f>
        <v>1832148565.9200001</v>
      </c>
      <c r="G20" s="96">
        <f t="shared" si="3"/>
        <v>1898531900.7600002</v>
      </c>
      <c r="H20" s="96">
        <f t="shared" si="3"/>
        <v>1860662640.24</v>
      </c>
      <c r="I20" s="96">
        <f t="shared" si="3"/>
        <v>1962161093.5699997</v>
      </c>
      <c r="J20" s="96">
        <f t="shared" si="3"/>
        <v>1918474561.3200002</v>
      </c>
      <c r="K20" s="96">
        <f t="shared" si="3"/>
        <v>1858548936.53</v>
      </c>
      <c r="L20" s="96">
        <f t="shared" si="3"/>
        <v>1842461344.8</v>
      </c>
      <c r="M20" s="96">
        <f t="shared" si="3"/>
        <v>1860193931.5400002</v>
      </c>
      <c r="N20" s="96">
        <f t="shared" si="3"/>
        <v>1976917743.6600001</v>
      </c>
      <c r="O20" s="96">
        <f t="shared" si="3"/>
        <v>916011543.30000007</v>
      </c>
      <c r="P20" s="96">
        <f t="shared" si="3"/>
        <v>3118645726.6400003</v>
      </c>
      <c r="Q20" s="88">
        <f>Q10+Q15</f>
        <v>22806265430.350002</v>
      </c>
      <c r="S20" s="38"/>
    </row>
    <row r="21" spans="2:19" x14ac:dyDescent="0.25">
      <c r="B21" s="3"/>
      <c r="C21" s="3"/>
      <c r="D21" s="3"/>
      <c r="E21" s="78"/>
      <c r="F21" s="77"/>
      <c r="G21" s="77"/>
      <c r="H21" s="77"/>
      <c r="I21" s="77"/>
      <c r="J21" s="77"/>
      <c r="K21" s="77"/>
      <c r="L21" s="77"/>
      <c r="M21" s="77"/>
      <c r="N21" s="77"/>
      <c r="O21" s="77"/>
      <c r="P21" s="77"/>
      <c r="Q21" s="78"/>
    </row>
    <row r="22" spans="2:19" ht="15" customHeight="1" x14ac:dyDescent="0.25">
      <c r="B22" s="80"/>
      <c r="C22" s="97"/>
      <c r="D22" s="111"/>
      <c r="E22" s="79" t="s">
        <v>10</v>
      </c>
      <c r="F22" s="79" t="s">
        <v>11</v>
      </c>
      <c r="G22" s="79" t="s">
        <v>12</v>
      </c>
      <c r="H22" s="79" t="s">
        <v>13</v>
      </c>
      <c r="I22" s="79" t="s">
        <v>14</v>
      </c>
      <c r="J22" s="79" t="s">
        <v>15</v>
      </c>
      <c r="K22" s="79" t="s">
        <v>16</v>
      </c>
      <c r="L22" s="79" t="s">
        <v>17</v>
      </c>
      <c r="M22" s="79" t="s">
        <v>18</v>
      </c>
      <c r="N22" s="79" t="s">
        <v>19</v>
      </c>
      <c r="O22" s="79" t="s">
        <v>20</v>
      </c>
      <c r="P22" s="79" t="s">
        <v>21</v>
      </c>
      <c r="Q22" s="79" t="s">
        <v>22</v>
      </c>
    </row>
    <row r="23" spans="2:19" x14ac:dyDescent="0.25">
      <c r="B23" s="67" t="s">
        <v>26</v>
      </c>
      <c r="C23" s="92">
        <f>C24</f>
        <v>700000000</v>
      </c>
      <c r="D23" s="92">
        <v>700000000</v>
      </c>
      <c r="E23" s="99">
        <v>0</v>
      </c>
      <c r="F23" s="69">
        <v>0</v>
      </c>
      <c r="G23" s="69">
        <v>0</v>
      </c>
      <c r="H23" s="69">
        <v>0</v>
      </c>
      <c r="I23" s="69">
        <v>0</v>
      </c>
      <c r="J23" s="69">
        <v>0</v>
      </c>
      <c r="K23" s="69">
        <v>0</v>
      </c>
      <c r="L23" s="69">
        <v>0</v>
      </c>
      <c r="M23" s="69">
        <v>0</v>
      </c>
      <c r="N23" s="69">
        <v>0</v>
      </c>
      <c r="O23" s="69">
        <v>0</v>
      </c>
      <c r="P23" s="69">
        <v>0</v>
      </c>
      <c r="Q23" s="69">
        <f>E23+F23+G23+H23+I23+J23+K23+L23+M23+O23+N23+P23</f>
        <v>0</v>
      </c>
    </row>
    <row r="24" spans="2:19" x14ac:dyDescent="0.25">
      <c r="B24" s="10" t="s">
        <v>25</v>
      </c>
      <c r="C24" s="93">
        <v>700000000</v>
      </c>
      <c r="D24" s="93">
        <v>700000000</v>
      </c>
      <c r="E24" s="100">
        <v>0</v>
      </c>
      <c r="F24" s="76">
        <v>0</v>
      </c>
      <c r="G24" s="76">
        <v>0</v>
      </c>
      <c r="H24" s="76">
        <v>0</v>
      </c>
      <c r="I24" s="76">
        <v>0</v>
      </c>
      <c r="J24" s="76">
        <v>0</v>
      </c>
      <c r="K24" s="76">
        <v>0</v>
      </c>
      <c r="L24" s="76">
        <v>0</v>
      </c>
      <c r="M24" s="76">
        <v>0</v>
      </c>
      <c r="N24" s="76">
        <v>0</v>
      </c>
      <c r="O24" s="76">
        <v>0</v>
      </c>
      <c r="P24" s="76">
        <v>0</v>
      </c>
      <c r="Q24" s="76">
        <f>E24+F24+G24+H24+I24+J24+K24+L24+M24+O24+N24+P24</f>
        <v>0</v>
      </c>
    </row>
    <row r="25" spans="2:19" s="24" customFormat="1" x14ac:dyDescent="0.25">
      <c r="B25" s="80" t="s">
        <v>32</v>
      </c>
      <c r="C25" s="95">
        <f>C23</f>
        <v>700000000</v>
      </c>
      <c r="D25" s="95">
        <f>D23</f>
        <v>700000000</v>
      </c>
      <c r="E25" s="98">
        <f t="shared" ref="E25:Q25" si="4">E23</f>
        <v>0</v>
      </c>
      <c r="F25" s="64">
        <f t="shared" si="4"/>
        <v>0</v>
      </c>
      <c r="G25" s="64">
        <f t="shared" si="4"/>
        <v>0</v>
      </c>
      <c r="H25" s="64">
        <f t="shared" si="4"/>
        <v>0</v>
      </c>
      <c r="I25" s="64">
        <f t="shared" si="4"/>
        <v>0</v>
      </c>
      <c r="J25" s="64">
        <f t="shared" si="4"/>
        <v>0</v>
      </c>
      <c r="K25" s="64">
        <f t="shared" si="4"/>
        <v>0</v>
      </c>
      <c r="L25" s="64">
        <f t="shared" si="4"/>
        <v>0</v>
      </c>
      <c r="M25" s="64">
        <f t="shared" si="4"/>
        <v>0</v>
      </c>
      <c r="N25" s="64">
        <f t="shared" si="4"/>
        <v>0</v>
      </c>
      <c r="O25" s="64">
        <f t="shared" si="4"/>
        <v>0</v>
      </c>
      <c r="P25" s="64">
        <f t="shared" si="4"/>
        <v>0</v>
      </c>
      <c r="Q25" s="64">
        <f t="shared" si="4"/>
        <v>0</v>
      </c>
    </row>
    <row r="26" spans="2:19" x14ac:dyDescent="0.25">
      <c r="C26" s="101"/>
      <c r="D26" s="101"/>
      <c r="E26" s="102"/>
      <c r="F26" s="57"/>
      <c r="G26" s="57"/>
      <c r="H26" s="57"/>
      <c r="I26" s="57"/>
      <c r="J26" s="57"/>
      <c r="K26" s="57"/>
      <c r="L26" s="57"/>
      <c r="M26" s="57"/>
      <c r="N26" s="57"/>
      <c r="O26" s="57"/>
      <c r="P26" s="57"/>
      <c r="Q26" s="57"/>
    </row>
    <row r="27" spans="2:19" s="25" customFormat="1" x14ac:dyDescent="0.25">
      <c r="B27" s="80" t="s">
        <v>33</v>
      </c>
      <c r="C27" s="95">
        <f t="shared" ref="C27:Q27" si="5">C20+C25</f>
        <v>81262372546</v>
      </c>
      <c r="D27" s="95">
        <f t="shared" si="5"/>
        <v>82245410972.350006</v>
      </c>
      <c r="E27" s="96">
        <f>E20+E25</f>
        <v>1761507442.0699999</v>
      </c>
      <c r="F27" s="88">
        <f t="shared" si="5"/>
        <v>1832148565.9200001</v>
      </c>
      <c r="G27" s="88">
        <f t="shared" si="5"/>
        <v>1898531900.7600002</v>
      </c>
      <c r="H27" s="88">
        <f t="shared" si="5"/>
        <v>1860662640.24</v>
      </c>
      <c r="I27" s="88">
        <f t="shared" si="5"/>
        <v>1962161093.5699997</v>
      </c>
      <c r="J27" s="88">
        <f t="shared" si="5"/>
        <v>1918474561.3200002</v>
      </c>
      <c r="K27" s="88">
        <f t="shared" si="5"/>
        <v>1858548936.53</v>
      </c>
      <c r="L27" s="88">
        <f t="shared" si="5"/>
        <v>1842461344.8</v>
      </c>
      <c r="M27" s="88">
        <f t="shared" si="5"/>
        <v>1860193931.5400002</v>
      </c>
      <c r="N27" s="88">
        <f t="shared" si="5"/>
        <v>1976917743.6600001</v>
      </c>
      <c r="O27" s="88">
        <f t="shared" si="5"/>
        <v>916011543.30000007</v>
      </c>
      <c r="P27" s="83">
        <f t="shared" si="5"/>
        <v>3118645726.6400003</v>
      </c>
      <c r="Q27" s="88">
        <f t="shared" si="5"/>
        <v>22806265430.350002</v>
      </c>
    </row>
    <row r="28" spans="2:19" x14ac:dyDescent="0.25">
      <c r="B28" s="73" t="s">
        <v>62</v>
      </c>
      <c r="C28" s="120"/>
      <c r="D28" s="120"/>
      <c r="E28"/>
      <c r="F28"/>
      <c r="G28"/>
      <c r="H28"/>
      <c r="I28"/>
      <c r="J28"/>
      <c r="K28"/>
      <c r="L28"/>
      <c r="M28"/>
      <c r="N28"/>
      <c r="O28"/>
      <c r="P28"/>
      <c r="Q28" s="119"/>
    </row>
    <row r="29" spans="2:19" x14ac:dyDescent="0.25">
      <c r="B29" s="73" t="s">
        <v>80</v>
      </c>
      <c r="C29" s="71"/>
      <c r="D29" s="71"/>
      <c r="E29"/>
      <c r="F29"/>
      <c r="G29"/>
      <c r="H29"/>
      <c r="I29"/>
      <c r="J29"/>
      <c r="K29"/>
      <c r="L29"/>
      <c r="M29"/>
      <c r="N29"/>
      <c r="O29"/>
      <c r="P29"/>
      <c r="Q29"/>
    </row>
    <row r="30" spans="2:19" x14ac:dyDescent="0.25">
      <c r="B30" s="72" t="s">
        <v>41</v>
      </c>
      <c r="C30" s="103"/>
      <c r="D30" s="103"/>
      <c r="E30" s="103"/>
      <c r="F30" s="103"/>
      <c r="G30" s="103"/>
      <c r="H30" s="103"/>
      <c r="I30" s="103"/>
      <c r="J30" s="103"/>
      <c r="K30" s="30"/>
      <c r="L30" s="30"/>
      <c r="M30" s="30"/>
      <c r="N30" s="30"/>
      <c r="O30" s="30"/>
      <c r="P30" s="30"/>
      <c r="Q30" s="30"/>
    </row>
    <row r="31" spans="2:19" x14ac:dyDescent="0.25">
      <c r="B31" s="103"/>
      <c r="C31" s="104"/>
      <c r="D31" s="104"/>
      <c r="E31" s="104"/>
      <c r="F31" s="104"/>
      <c r="G31" s="104"/>
      <c r="H31" s="104"/>
      <c r="I31" s="104"/>
      <c r="J31" s="104"/>
      <c r="K31" s="104"/>
      <c r="L31" s="104"/>
      <c r="M31" s="104"/>
      <c r="N31" s="104"/>
      <c r="O31" s="104"/>
      <c r="P31" s="104"/>
      <c r="Q31" s="104"/>
    </row>
    <row r="32" spans="2:19" x14ac:dyDescent="0.25">
      <c r="B32" s="104"/>
      <c r="E32" s="46"/>
      <c r="F32" s="46"/>
      <c r="G32" s="46"/>
      <c r="H32" s="46"/>
      <c r="I32" s="46"/>
      <c r="J32" s="46"/>
    </row>
    <row r="33" spans="1:17" x14ac:dyDescent="0.25">
      <c r="E33" s="37"/>
      <c r="F33" s="38"/>
      <c r="G33" s="38"/>
      <c r="H33" s="38"/>
      <c r="I33" s="38"/>
      <c r="J33" s="38"/>
      <c r="K33" s="38"/>
      <c r="L33" s="38"/>
      <c r="M33" s="38"/>
      <c r="N33" s="38"/>
      <c r="O33" s="36"/>
      <c r="P33" s="36"/>
      <c r="Q33" s="36"/>
    </row>
    <row r="34" spans="1:17" x14ac:dyDescent="0.25">
      <c r="C34" s="15"/>
      <c r="D34" s="15"/>
      <c r="E34" s="37"/>
      <c r="F34" s="38"/>
      <c r="G34" s="38"/>
      <c r="H34" s="38"/>
      <c r="I34" s="38"/>
      <c r="J34" s="38"/>
      <c r="K34" s="38"/>
      <c r="L34" s="38"/>
      <c r="M34" s="38"/>
      <c r="N34" s="38"/>
      <c r="O34" s="36"/>
      <c r="P34" s="36"/>
      <c r="Q34" s="36"/>
    </row>
    <row r="35" spans="1:17" s="3" customFormat="1" x14ac:dyDescent="0.25">
      <c r="A35"/>
      <c r="B35"/>
      <c r="C35"/>
      <c r="D35"/>
      <c r="E35" s="37"/>
      <c r="F35" s="38"/>
      <c r="G35" s="38"/>
      <c r="H35" s="38"/>
      <c r="I35" s="38"/>
      <c r="J35" s="38"/>
      <c r="K35" s="38"/>
      <c r="L35" s="38"/>
      <c r="M35" s="38"/>
      <c r="N35" s="38"/>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37"/>
      <c r="F37" s="37"/>
      <c r="G37" s="15"/>
      <c r="H37" s="15"/>
      <c r="I37" s="15"/>
      <c r="J37" s="15"/>
      <c r="K37" s="15"/>
      <c r="L37" s="15"/>
      <c r="M37" s="15"/>
      <c r="N37" s="15"/>
      <c r="O37" s="15"/>
      <c r="P37" s="15"/>
      <c r="Q37" s="15"/>
    </row>
    <row r="38" spans="1:17" s="3" customFormat="1" x14ac:dyDescent="0.25">
      <c r="A38"/>
      <c r="B38"/>
      <c r="C38"/>
      <c r="D38"/>
      <c r="E38" s="15"/>
      <c r="F38" s="15"/>
      <c r="G38" s="15"/>
      <c r="H38" s="15"/>
      <c r="I38" s="15"/>
      <c r="J38" s="15"/>
      <c r="K38" s="15"/>
      <c r="L38" s="15"/>
      <c r="M38" s="15"/>
      <c r="N38" s="15"/>
      <c r="O38" s="15"/>
      <c r="P38" s="15"/>
      <c r="Q38"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3 C10 C15 Q19 Q14" formulaRange="1"/>
    <ignoredError sqref="Q18 Q15 Q16:Q1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3450-8417-403F-A2F7-41BCC941F55C}">
  <sheetPr>
    <pageSetUpPr autoPageBreaks="0"/>
  </sheetPr>
  <dimension ref="A1:S37"/>
  <sheetViews>
    <sheetView showGridLines="0" tabSelected="1" zoomScale="80" zoomScaleNormal="80" workbookViewId="0">
      <selection activeCell="B8" sqref="B8:B9"/>
    </sheetView>
  </sheetViews>
  <sheetFormatPr baseColWidth="10"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2.140625" style="15" hidden="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0" t="s">
        <v>0</v>
      </c>
      <c r="C2" s="130"/>
      <c r="D2" s="130"/>
      <c r="E2" s="130"/>
      <c r="F2" s="130"/>
      <c r="G2" s="130"/>
      <c r="H2" s="130"/>
      <c r="I2" s="130"/>
      <c r="J2" s="130"/>
      <c r="K2" s="130"/>
      <c r="L2" s="130"/>
      <c r="M2" s="130"/>
      <c r="N2" s="130"/>
      <c r="O2" s="130"/>
      <c r="P2" s="130"/>
      <c r="Q2" s="130"/>
    </row>
    <row r="3" spans="2:19" ht="21" x14ac:dyDescent="0.25">
      <c r="B3" s="131" t="s">
        <v>1</v>
      </c>
      <c r="C3" s="131"/>
      <c r="D3" s="131"/>
      <c r="E3" s="131"/>
      <c r="F3" s="131"/>
      <c r="G3" s="131"/>
      <c r="H3" s="131"/>
      <c r="I3" s="131"/>
      <c r="J3" s="131"/>
      <c r="K3" s="131"/>
      <c r="L3" s="131"/>
      <c r="M3" s="131"/>
      <c r="N3" s="131"/>
      <c r="O3" s="131"/>
      <c r="P3" s="131"/>
      <c r="Q3" s="131"/>
    </row>
    <row r="4" spans="2:19" ht="15.75" customHeight="1" x14ac:dyDescent="0.25">
      <c r="B4" s="132" t="s">
        <v>2</v>
      </c>
      <c r="C4" s="132"/>
      <c r="D4" s="132"/>
      <c r="E4" s="132"/>
      <c r="F4" s="132"/>
      <c r="G4" s="132"/>
      <c r="H4" s="132"/>
      <c r="I4" s="132"/>
      <c r="J4" s="132"/>
      <c r="K4" s="132"/>
      <c r="L4" s="132"/>
      <c r="M4" s="132"/>
      <c r="N4" s="132"/>
      <c r="O4" s="132"/>
      <c r="P4" s="132"/>
      <c r="Q4" s="132"/>
    </row>
    <row r="5" spans="2:19" ht="15.75" customHeight="1" x14ac:dyDescent="0.25">
      <c r="B5" s="132" t="s">
        <v>3</v>
      </c>
      <c r="C5" s="132"/>
      <c r="D5" s="132"/>
      <c r="E5" s="132"/>
      <c r="F5" s="132"/>
      <c r="G5" s="132"/>
      <c r="H5" s="132"/>
      <c r="I5" s="132"/>
      <c r="J5" s="132"/>
      <c r="K5" s="132"/>
      <c r="L5" s="132"/>
      <c r="M5" s="132"/>
      <c r="N5" s="132"/>
      <c r="O5" s="132"/>
      <c r="P5" s="132"/>
      <c r="Q5" s="132"/>
    </row>
    <row r="6" spans="2:19" ht="15.75" customHeight="1" x14ac:dyDescent="0.25">
      <c r="B6" s="132"/>
      <c r="C6" s="132"/>
      <c r="D6" s="132"/>
      <c r="E6" s="132"/>
      <c r="F6" s="132"/>
      <c r="G6" s="132"/>
      <c r="H6" s="132"/>
      <c r="I6" s="132"/>
      <c r="J6" s="132"/>
      <c r="K6" s="132"/>
      <c r="L6" s="132"/>
      <c r="M6" s="132"/>
      <c r="N6" s="132"/>
      <c r="O6" s="132"/>
      <c r="P6" s="132"/>
      <c r="Q6" s="132"/>
    </row>
    <row r="7" spans="2:19" x14ac:dyDescent="0.25">
      <c r="B7" s="4" t="s">
        <v>85</v>
      </c>
      <c r="C7" s="5"/>
      <c r="D7" s="5"/>
      <c r="E7" s="6"/>
      <c r="F7" s="6"/>
      <c r="G7" s="6"/>
      <c r="H7" s="6"/>
      <c r="I7" s="6"/>
      <c r="J7" s="6"/>
      <c r="K7" s="6"/>
      <c r="L7" s="6"/>
      <c r="M7" s="6"/>
      <c r="N7" s="6"/>
      <c r="O7" s="6"/>
      <c r="P7" s="6"/>
      <c r="Q7" s="7" t="s">
        <v>5</v>
      </c>
    </row>
    <row r="8" spans="2:19" ht="21.75" customHeight="1" x14ac:dyDescent="0.25">
      <c r="B8" s="127" t="s">
        <v>6</v>
      </c>
      <c r="C8" s="122" t="s">
        <v>58</v>
      </c>
      <c r="D8" s="122" t="s">
        <v>73</v>
      </c>
      <c r="E8" s="129" t="s">
        <v>9</v>
      </c>
      <c r="F8" s="129"/>
      <c r="G8" s="129"/>
      <c r="H8" s="129"/>
      <c r="I8" s="129"/>
      <c r="J8" s="129"/>
      <c r="K8" s="129"/>
      <c r="L8" s="129"/>
      <c r="M8" s="129"/>
      <c r="N8" s="129"/>
      <c r="O8" s="129"/>
      <c r="P8" s="129"/>
      <c r="Q8" s="129"/>
    </row>
    <row r="9" spans="2:19" x14ac:dyDescent="0.25">
      <c r="B9" s="127"/>
      <c r="C9" s="85" t="s">
        <v>81</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v>21817346746</v>
      </c>
      <c r="D10" s="92">
        <v>22229632280.619999</v>
      </c>
      <c r="E10" s="92">
        <v>778889909.25999999</v>
      </c>
      <c r="F10" s="92">
        <v>784936648.27999997</v>
      </c>
      <c r="G10" s="92">
        <v>909729607.63</v>
      </c>
      <c r="H10" s="92">
        <v>2356922808.3000002</v>
      </c>
      <c r="I10" s="92">
        <v>1184938038.0699999</v>
      </c>
      <c r="J10" s="92">
        <v>1184020549.3900001</v>
      </c>
      <c r="K10" s="92">
        <v>2970537750.8600001</v>
      </c>
      <c r="L10" s="92">
        <v>1193874474.6500001</v>
      </c>
      <c r="M10" s="92">
        <v>71378318.620000005</v>
      </c>
      <c r="N10" s="92">
        <v>124273964.19</v>
      </c>
      <c r="O10" s="92">
        <v>229761788.99000001</v>
      </c>
      <c r="P10" s="92"/>
      <c r="Q10" s="92">
        <f t="shared" ref="Q10:Q17" si="0">SUM(E10:P10)</f>
        <v>11789263858.240002</v>
      </c>
      <c r="S10" s="38"/>
    </row>
    <row r="11" spans="2:19" x14ac:dyDescent="0.25">
      <c r="B11" s="53" t="s">
        <v>24</v>
      </c>
      <c r="C11" s="93">
        <v>21817346746</v>
      </c>
      <c r="D11" s="93">
        <v>21842346746</v>
      </c>
      <c r="E11" s="93">
        <v>778889909.25999999</v>
      </c>
      <c r="F11" s="93">
        <v>784936648.27999997</v>
      </c>
      <c r="G11" s="93">
        <v>908028532.33000004</v>
      </c>
      <c r="H11" s="93">
        <v>2353543543.9700003</v>
      </c>
      <c r="I11" s="93">
        <v>1180977946.04</v>
      </c>
      <c r="J11" s="93">
        <v>1174030730.23</v>
      </c>
      <c r="K11" s="93">
        <v>2965096116.4000001</v>
      </c>
      <c r="L11" s="93">
        <v>1174225601.27</v>
      </c>
      <c r="M11" s="93">
        <v>58714954.800000004</v>
      </c>
      <c r="N11" s="93">
        <v>108957196.91</v>
      </c>
      <c r="O11" s="93">
        <v>222996460.47</v>
      </c>
      <c r="P11" s="93"/>
      <c r="Q11" s="93">
        <f t="shared" si="0"/>
        <v>11710397639.959999</v>
      </c>
      <c r="S11" s="38"/>
    </row>
    <row r="12" spans="2:19" x14ac:dyDescent="0.25">
      <c r="B12" s="53" t="s">
        <v>37</v>
      </c>
      <c r="C12" s="15">
        <v>0</v>
      </c>
      <c r="D12" s="93">
        <v>387285534.62</v>
      </c>
      <c r="E12" s="93"/>
      <c r="F12" s="93">
        <v>0</v>
      </c>
      <c r="G12" s="93">
        <v>1701075.3</v>
      </c>
      <c r="H12" s="93">
        <v>3379264.33</v>
      </c>
      <c r="I12" s="93">
        <v>3960092.03</v>
      </c>
      <c r="J12" s="93">
        <v>9989819.1600000001</v>
      </c>
      <c r="K12" s="93">
        <v>5441634.46</v>
      </c>
      <c r="L12" s="93">
        <v>19648873.379999999</v>
      </c>
      <c r="M12" s="93">
        <v>12663363.82</v>
      </c>
      <c r="N12" s="93">
        <v>15316767.279999999</v>
      </c>
      <c r="O12" s="93">
        <v>6765328.5199999996</v>
      </c>
      <c r="P12" s="93"/>
      <c r="Q12" s="93">
        <f t="shared" si="0"/>
        <v>78866218.279999986</v>
      </c>
      <c r="S12" s="38"/>
    </row>
    <row r="13" spans="2:19" x14ac:dyDescent="0.25">
      <c r="B13" s="60" t="s">
        <v>26</v>
      </c>
      <c r="C13" s="92">
        <v>46248006552</v>
      </c>
      <c r="D13" s="92">
        <v>46761213871.43</v>
      </c>
      <c r="E13" s="92">
        <v>122538679.59</v>
      </c>
      <c r="F13" s="92">
        <v>174585780.12</v>
      </c>
      <c r="G13" s="92">
        <v>212198519.54000002</v>
      </c>
      <c r="H13" s="92">
        <v>218388657.69999999</v>
      </c>
      <c r="I13" s="92">
        <v>220992030.44</v>
      </c>
      <c r="J13" s="92">
        <v>278756412.01999998</v>
      </c>
      <c r="K13" s="92">
        <v>226937646.03999999</v>
      </c>
      <c r="L13" s="92">
        <v>222554315.69999999</v>
      </c>
      <c r="M13" s="92">
        <v>220287512.03</v>
      </c>
      <c r="N13" s="92">
        <v>257447831.84999999</v>
      </c>
      <c r="O13" s="92">
        <v>292699034.49000001</v>
      </c>
      <c r="P13" s="92"/>
      <c r="Q13" s="92">
        <f t="shared" si="0"/>
        <v>2447386419.5200005</v>
      </c>
      <c r="S13" s="38"/>
    </row>
    <row r="14" spans="2:19" x14ac:dyDescent="0.25">
      <c r="B14" s="53" t="s">
        <v>25</v>
      </c>
      <c r="C14" s="94">
        <v>46248006552</v>
      </c>
      <c r="D14" s="94">
        <v>46267044579</v>
      </c>
      <c r="E14" s="94">
        <v>122538679.59</v>
      </c>
      <c r="F14" s="94">
        <v>174585780.12</v>
      </c>
      <c r="G14" s="94">
        <v>175025722.92000002</v>
      </c>
      <c r="H14" s="94">
        <v>210837198.75</v>
      </c>
      <c r="I14" s="94">
        <v>207349241.75999999</v>
      </c>
      <c r="J14" s="94">
        <v>218298358.30999997</v>
      </c>
      <c r="K14" s="94">
        <v>213111185.19</v>
      </c>
      <c r="L14" s="94">
        <v>217217897.50999999</v>
      </c>
      <c r="M14" s="94">
        <v>202268151.25</v>
      </c>
      <c r="N14" s="94">
        <v>244768225.84999999</v>
      </c>
      <c r="O14" s="94">
        <v>275605189.94999999</v>
      </c>
      <c r="P14" s="94"/>
      <c r="Q14" s="94">
        <f t="shared" si="0"/>
        <v>2261605631.1999998</v>
      </c>
      <c r="S14" s="38"/>
    </row>
    <row r="15" spans="2:19" x14ac:dyDescent="0.25">
      <c r="B15" s="53" t="s">
        <v>37</v>
      </c>
      <c r="C15" s="125">
        <v>0</v>
      </c>
      <c r="D15" s="94">
        <v>494169292.42999995</v>
      </c>
      <c r="E15" s="94"/>
      <c r="F15" s="94">
        <v>0</v>
      </c>
      <c r="G15" s="94">
        <v>37172796.620000005</v>
      </c>
      <c r="H15" s="94">
        <v>7551458.9499999993</v>
      </c>
      <c r="I15" s="94">
        <v>13642788.68</v>
      </c>
      <c r="J15" s="94">
        <v>60458053.710000001</v>
      </c>
      <c r="K15" s="94">
        <v>13826460.850000001</v>
      </c>
      <c r="L15" s="94">
        <v>5336418.1900000004</v>
      </c>
      <c r="M15" s="94">
        <v>18019360.780000001</v>
      </c>
      <c r="N15" s="94">
        <v>12679606</v>
      </c>
      <c r="O15" s="94">
        <v>17093844.539999999</v>
      </c>
      <c r="P15" s="94"/>
      <c r="Q15" s="94">
        <f t="shared" si="0"/>
        <v>185780788.31999999</v>
      </c>
      <c r="S15" s="38"/>
    </row>
    <row r="16" spans="2:19" x14ac:dyDescent="0.25">
      <c r="B16" s="60" t="s">
        <v>27</v>
      </c>
      <c r="C16" s="92">
        <v>20000000000</v>
      </c>
      <c r="D16" s="92">
        <v>20000000000</v>
      </c>
      <c r="E16" s="92">
        <v>833333333.33000004</v>
      </c>
      <c r="F16" s="92">
        <v>833333333.33000004</v>
      </c>
      <c r="G16" s="92">
        <v>833333333.33000004</v>
      </c>
      <c r="H16" s="92">
        <v>833333333.33000004</v>
      </c>
      <c r="I16" s="92">
        <v>833333333.33000004</v>
      </c>
      <c r="J16" s="92">
        <v>833333333.33000004</v>
      </c>
      <c r="K16" s="92">
        <v>833333333.33000004</v>
      </c>
      <c r="L16" s="92">
        <v>833333333.33000004</v>
      </c>
      <c r="M16" s="92">
        <v>1939848477.6300001</v>
      </c>
      <c r="N16" s="92"/>
      <c r="O16" s="92"/>
      <c r="P16" s="92"/>
      <c r="Q16" s="92">
        <f t="shared" si="0"/>
        <v>8606515144.2700005</v>
      </c>
      <c r="S16" s="38"/>
    </row>
    <row r="17" spans="2:19" x14ac:dyDescent="0.25">
      <c r="B17" s="53" t="s">
        <v>82</v>
      </c>
      <c r="C17" s="94">
        <v>20000000000</v>
      </c>
      <c r="D17" s="94">
        <v>20000000000</v>
      </c>
      <c r="E17" s="94">
        <v>833333333.33000004</v>
      </c>
      <c r="F17" s="94">
        <v>833333333.33000004</v>
      </c>
      <c r="G17" s="94">
        <v>833333333.33000004</v>
      </c>
      <c r="H17" s="94">
        <v>833333333.33000004</v>
      </c>
      <c r="I17" s="94">
        <v>833333333.33000004</v>
      </c>
      <c r="J17" s="94">
        <v>833333333.33000004</v>
      </c>
      <c r="K17" s="94">
        <v>833333333.33000004</v>
      </c>
      <c r="L17" s="94">
        <v>833333333.33000004</v>
      </c>
      <c r="M17" s="94">
        <v>1939848477.6300001</v>
      </c>
      <c r="N17" s="94"/>
      <c r="O17" s="94"/>
      <c r="P17" s="94"/>
      <c r="Q17" s="94">
        <f t="shared" si="0"/>
        <v>8606515144.2700005</v>
      </c>
      <c r="S17" s="38"/>
    </row>
    <row r="18" spans="2:19" x14ac:dyDescent="0.25">
      <c r="B18" s="80" t="s">
        <v>29</v>
      </c>
      <c r="C18" s="95">
        <f>C10+C13+C16</f>
        <v>88065353298</v>
      </c>
      <c r="D18" s="95">
        <f>D10+D13+D16</f>
        <v>88990846152.050003</v>
      </c>
      <c r="E18" s="96">
        <f t="shared" ref="E18:Q18" si="1">E10+E13+E16</f>
        <v>1734761922.1800001</v>
      </c>
      <c r="F18" s="96">
        <f t="shared" si="1"/>
        <v>1792855761.73</v>
      </c>
      <c r="G18" s="96">
        <f t="shared" si="1"/>
        <v>1955261460.5</v>
      </c>
      <c r="H18" s="96">
        <f t="shared" si="1"/>
        <v>3408644799.3299999</v>
      </c>
      <c r="I18" s="96">
        <f t="shared" si="1"/>
        <v>2239263401.8400002</v>
      </c>
      <c r="J18" s="96">
        <f t="shared" si="1"/>
        <v>2296110294.7400002</v>
      </c>
      <c r="K18" s="96">
        <f t="shared" si="1"/>
        <v>4030808730.23</v>
      </c>
      <c r="L18" s="96">
        <f t="shared" si="1"/>
        <v>2249762123.6800003</v>
      </c>
      <c r="M18" s="96">
        <f t="shared" si="1"/>
        <v>2231514308.2800002</v>
      </c>
      <c r="N18" s="96">
        <f t="shared" si="1"/>
        <v>381721796.03999996</v>
      </c>
      <c r="O18" s="96">
        <f t="shared" si="1"/>
        <v>522460823.48000002</v>
      </c>
      <c r="P18" s="96">
        <f t="shared" si="1"/>
        <v>0</v>
      </c>
      <c r="Q18" s="88">
        <f t="shared" si="1"/>
        <v>22843165422.030003</v>
      </c>
      <c r="S18" s="38"/>
    </row>
    <row r="19" spans="2:19" x14ac:dyDescent="0.25">
      <c r="B19" s="3"/>
      <c r="C19" s="3"/>
      <c r="D19" s="3"/>
      <c r="E19" s="78"/>
      <c r="F19" s="77"/>
      <c r="G19" s="77"/>
      <c r="H19" s="77"/>
      <c r="I19" s="77"/>
      <c r="J19" s="77"/>
      <c r="K19" s="77"/>
      <c r="L19" s="77"/>
      <c r="M19" s="77"/>
      <c r="N19" s="77"/>
      <c r="O19" s="77"/>
      <c r="P19" s="77"/>
      <c r="Q19" s="78"/>
    </row>
    <row r="20" spans="2:19" ht="15" customHeight="1" x14ac:dyDescent="0.25">
      <c r="B20" s="80"/>
      <c r="C20" s="97"/>
      <c r="D20" s="111"/>
      <c r="E20" s="79" t="s">
        <v>10</v>
      </c>
      <c r="F20" s="79" t="s">
        <v>11</v>
      </c>
      <c r="G20" s="79" t="s">
        <v>12</v>
      </c>
      <c r="H20" s="79" t="s">
        <v>13</v>
      </c>
      <c r="I20" s="79" t="s">
        <v>14</v>
      </c>
      <c r="J20" s="79" t="s">
        <v>15</v>
      </c>
      <c r="K20" s="79" t="s">
        <v>16</v>
      </c>
      <c r="L20" s="79" t="s">
        <v>17</v>
      </c>
      <c r="M20" s="79" t="s">
        <v>18</v>
      </c>
      <c r="N20" s="79" t="s">
        <v>19</v>
      </c>
      <c r="O20" s="79" t="s">
        <v>20</v>
      </c>
      <c r="P20" s="79" t="s">
        <v>21</v>
      </c>
      <c r="Q20" s="79" t="s">
        <v>22</v>
      </c>
    </row>
    <row r="21" spans="2:19" x14ac:dyDescent="0.25">
      <c r="B21" s="67" t="s">
        <v>26</v>
      </c>
      <c r="C21" s="92">
        <v>626999996</v>
      </c>
      <c r="D21" s="92">
        <v>626999996</v>
      </c>
      <c r="E21" s="99">
        <v>0</v>
      </c>
      <c r="F21" s="69">
        <v>0</v>
      </c>
      <c r="G21" s="69">
        <v>0</v>
      </c>
      <c r="H21" s="69">
        <v>0</v>
      </c>
      <c r="I21" s="69">
        <v>0</v>
      </c>
      <c r="J21" s="69">
        <v>0</v>
      </c>
      <c r="K21" s="69">
        <v>0</v>
      </c>
      <c r="L21" s="69">
        <v>0</v>
      </c>
      <c r="M21" s="69">
        <v>0</v>
      </c>
      <c r="N21" s="69">
        <v>0</v>
      </c>
      <c r="O21" s="69">
        <v>0</v>
      </c>
      <c r="P21" s="69">
        <v>0</v>
      </c>
      <c r="Q21" s="69">
        <f>E21+F21+G21+H21+I21+J21+K21+L21+M21+O21+N21+P21</f>
        <v>0</v>
      </c>
    </row>
    <row r="22" spans="2:19" x14ac:dyDescent="0.25">
      <c r="B22" s="10" t="s">
        <v>25</v>
      </c>
      <c r="C22" s="93">
        <v>626999996</v>
      </c>
      <c r="D22" s="93">
        <v>626999996</v>
      </c>
      <c r="E22" s="100">
        <v>0</v>
      </c>
      <c r="F22" s="76">
        <v>0</v>
      </c>
      <c r="G22" s="76">
        <v>0</v>
      </c>
      <c r="H22" s="76">
        <v>0</v>
      </c>
      <c r="I22" s="76">
        <v>0</v>
      </c>
      <c r="J22" s="76">
        <v>0</v>
      </c>
      <c r="K22" s="76">
        <v>0</v>
      </c>
      <c r="L22" s="76">
        <v>0</v>
      </c>
      <c r="M22" s="76">
        <v>0</v>
      </c>
      <c r="N22" s="76">
        <v>0</v>
      </c>
      <c r="O22" s="76">
        <v>0</v>
      </c>
      <c r="P22" s="76">
        <v>0</v>
      </c>
      <c r="Q22" s="76">
        <f>E22+F22+G22+H22+I22+J22+K22+L22+M22+O22+N22+P22</f>
        <v>0</v>
      </c>
    </row>
    <row r="23" spans="2:19" s="24" customFormat="1" x14ac:dyDescent="0.25">
      <c r="B23" s="80" t="s">
        <v>32</v>
      </c>
      <c r="C23" s="95">
        <f t="shared" ref="C23:Q23" si="2">C21</f>
        <v>626999996</v>
      </c>
      <c r="D23" s="95">
        <f t="shared" si="2"/>
        <v>626999996</v>
      </c>
      <c r="E23" s="98">
        <f t="shared" si="2"/>
        <v>0</v>
      </c>
      <c r="F23" s="64">
        <f t="shared" si="2"/>
        <v>0</v>
      </c>
      <c r="G23" s="64">
        <f t="shared" si="2"/>
        <v>0</v>
      </c>
      <c r="H23" s="64">
        <f t="shared" si="2"/>
        <v>0</v>
      </c>
      <c r="I23" s="64">
        <f t="shared" si="2"/>
        <v>0</v>
      </c>
      <c r="J23" s="64">
        <f t="shared" si="2"/>
        <v>0</v>
      </c>
      <c r="K23" s="64">
        <f t="shared" si="2"/>
        <v>0</v>
      </c>
      <c r="L23" s="64">
        <f t="shared" si="2"/>
        <v>0</v>
      </c>
      <c r="M23" s="64">
        <f t="shared" si="2"/>
        <v>0</v>
      </c>
      <c r="N23" s="64">
        <f t="shared" si="2"/>
        <v>0</v>
      </c>
      <c r="O23" s="64">
        <f t="shared" si="2"/>
        <v>0</v>
      </c>
      <c r="P23" s="64">
        <f t="shared" si="2"/>
        <v>0</v>
      </c>
      <c r="Q23" s="64">
        <f t="shared" si="2"/>
        <v>0</v>
      </c>
    </row>
    <row r="24" spans="2:19" x14ac:dyDescent="0.25">
      <c r="C24" s="101"/>
      <c r="D24" s="101"/>
      <c r="E24" s="102"/>
      <c r="F24" s="57"/>
      <c r="G24" s="57"/>
      <c r="H24" s="57"/>
      <c r="I24" s="57"/>
      <c r="J24" s="57"/>
      <c r="K24" s="57"/>
      <c r="L24" s="57"/>
      <c r="M24" s="57"/>
      <c r="N24" s="57"/>
      <c r="O24" s="57"/>
      <c r="P24" s="57"/>
      <c r="Q24" s="57"/>
    </row>
    <row r="25" spans="2:19" s="25" customFormat="1" x14ac:dyDescent="0.25">
      <c r="B25" s="80" t="s">
        <v>33</v>
      </c>
      <c r="C25" s="95">
        <f t="shared" ref="C25:Q25" si="3">C18+C23</f>
        <v>88692353294</v>
      </c>
      <c r="D25" s="95">
        <f t="shared" si="3"/>
        <v>89617846148.050003</v>
      </c>
      <c r="E25" s="96">
        <f t="shared" si="3"/>
        <v>1734761922.1800001</v>
      </c>
      <c r="F25" s="88">
        <f t="shared" si="3"/>
        <v>1792855761.73</v>
      </c>
      <c r="G25" s="88">
        <f t="shared" si="3"/>
        <v>1955261460.5</v>
      </c>
      <c r="H25" s="88">
        <f t="shared" si="3"/>
        <v>3408644799.3299999</v>
      </c>
      <c r="I25" s="88">
        <f t="shared" si="3"/>
        <v>2239263401.8400002</v>
      </c>
      <c r="J25" s="88">
        <f t="shared" si="3"/>
        <v>2296110294.7400002</v>
      </c>
      <c r="K25" s="88">
        <f t="shared" si="3"/>
        <v>4030808730.23</v>
      </c>
      <c r="L25" s="88">
        <f t="shared" si="3"/>
        <v>2249762123.6800003</v>
      </c>
      <c r="M25" s="88">
        <f t="shared" si="3"/>
        <v>2231514308.2800002</v>
      </c>
      <c r="N25" s="88">
        <f t="shared" si="3"/>
        <v>381721796.03999996</v>
      </c>
      <c r="O25" s="88">
        <f t="shared" si="3"/>
        <v>522460823.48000002</v>
      </c>
      <c r="P25" s="83">
        <f t="shared" si="3"/>
        <v>0</v>
      </c>
      <c r="Q25" s="88">
        <f t="shared" si="3"/>
        <v>22843165422.030003</v>
      </c>
    </row>
    <row r="26" spans="2:19" x14ac:dyDescent="0.25">
      <c r="B26" s="73" t="s">
        <v>62</v>
      </c>
      <c r="C26" s="120"/>
      <c r="D26" s="120"/>
      <c r="E26"/>
      <c r="F26"/>
      <c r="G26"/>
      <c r="H26"/>
      <c r="I26"/>
      <c r="J26"/>
      <c r="K26"/>
      <c r="L26"/>
      <c r="M26"/>
      <c r="N26"/>
      <c r="O26"/>
      <c r="P26"/>
      <c r="Q26" s="119"/>
    </row>
    <row r="27" spans="2:19" x14ac:dyDescent="0.25">
      <c r="B27" s="124" t="s">
        <v>83</v>
      </c>
      <c r="C27" s="123"/>
      <c r="D27" s="123"/>
      <c r="E27" s="123"/>
      <c r="F27" s="123"/>
      <c r="G27" s="123"/>
      <c r="H27" s="123"/>
      <c r="I27" s="123"/>
      <c r="J27" s="123"/>
      <c r="K27" s="123"/>
      <c r="L27" s="123"/>
      <c r="M27" s="123"/>
      <c r="N27" s="123"/>
      <c r="O27" s="123"/>
      <c r="P27" s="123"/>
      <c r="Q27" s="123"/>
      <c r="R27" s="15"/>
    </row>
    <row r="28" spans="2:19" x14ac:dyDescent="0.25">
      <c r="B28" s="73" t="s">
        <v>86</v>
      </c>
      <c r="C28" s="71"/>
      <c r="D28" s="71"/>
      <c r="E28"/>
      <c r="F28"/>
      <c r="G28"/>
      <c r="H28"/>
      <c r="I28"/>
      <c r="J28"/>
      <c r="K28"/>
      <c r="L28"/>
      <c r="M28"/>
      <c r="N28"/>
      <c r="O28"/>
      <c r="P28"/>
      <c r="Q28"/>
    </row>
    <row r="29" spans="2:19" x14ac:dyDescent="0.25">
      <c r="B29" s="72" t="s">
        <v>41</v>
      </c>
      <c r="C29" s="103"/>
      <c r="D29" s="103"/>
      <c r="E29" s="103"/>
      <c r="F29" s="103"/>
      <c r="G29" s="103"/>
      <c r="H29" s="103"/>
      <c r="I29" s="103"/>
      <c r="J29" s="103"/>
      <c r="K29" s="30"/>
      <c r="L29" s="30"/>
      <c r="M29" s="30"/>
      <c r="N29" s="30"/>
      <c r="O29" s="30"/>
      <c r="P29" s="30"/>
      <c r="Q29" s="30"/>
    </row>
    <row r="30" spans="2:19" ht="48" x14ac:dyDescent="0.25">
      <c r="B30" s="126" t="s">
        <v>84</v>
      </c>
      <c r="C30" s="104"/>
      <c r="D30" s="104"/>
      <c r="E30" s="104"/>
      <c r="F30" s="104"/>
      <c r="G30" s="104"/>
      <c r="H30" s="104"/>
      <c r="I30" s="104"/>
      <c r="J30" s="104"/>
      <c r="K30" s="104"/>
      <c r="L30" s="104"/>
      <c r="M30" s="104"/>
      <c r="N30" s="104"/>
      <c r="O30" s="104"/>
      <c r="P30" s="104"/>
      <c r="Q30" s="104"/>
    </row>
    <row r="31" spans="2:19" x14ac:dyDescent="0.25">
      <c r="B31" s="104"/>
      <c r="E31" s="46"/>
      <c r="F31" s="46"/>
      <c r="G31" s="46"/>
      <c r="H31" s="46"/>
      <c r="I31" s="46"/>
      <c r="J31" s="46"/>
    </row>
    <row r="32" spans="2:19" x14ac:dyDescent="0.25">
      <c r="E32" s="37"/>
      <c r="F32" s="38"/>
      <c r="G32" s="38"/>
      <c r="H32" s="38"/>
      <c r="I32" s="38"/>
      <c r="J32" s="38"/>
      <c r="K32" s="38"/>
      <c r="L32" s="38"/>
      <c r="M32" s="38"/>
      <c r="N32" s="38"/>
      <c r="O32" s="36"/>
      <c r="P32" s="36"/>
      <c r="Q32" s="36"/>
    </row>
    <row r="33" spans="1:17" x14ac:dyDescent="0.25">
      <c r="C33" s="15"/>
      <c r="D33" s="15"/>
      <c r="E33" s="37"/>
      <c r="F33" s="38"/>
      <c r="G33" s="38"/>
      <c r="H33" s="38"/>
      <c r="I33" s="38"/>
      <c r="J33" s="38"/>
      <c r="K33" s="38"/>
      <c r="L33" s="38"/>
      <c r="M33" s="38"/>
      <c r="N33" s="38"/>
      <c r="O33" s="36"/>
      <c r="P33" s="36"/>
      <c r="Q33" s="36"/>
    </row>
    <row r="34" spans="1:17" s="3" customFormat="1" x14ac:dyDescent="0.25">
      <c r="A34"/>
      <c r="B34"/>
      <c r="C34"/>
      <c r="D34"/>
      <c r="E34" s="37"/>
      <c r="F34" s="38"/>
      <c r="G34" s="38"/>
      <c r="H34" s="38"/>
      <c r="I34" s="38"/>
      <c r="J34" s="38"/>
      <c r="K34" s="38"/>
      <c r="L34" s="38"/>
      <c r="M34" s="38"/>
      <c r="N34" s="38"/>
      <c r="O34" s="15"/>
      <c r="P34" s="15"/>
      <c r="Q34" s="15"/>
    </row>
    <row r="35" spans="1:17" s="3" customFormat="1" x14ac:dyDescent="0.25">
      <c r="A35"/>
      <c r="B35"/>
      <c r="C35"/>
      <c r="D35"/>
      <c r="E35" s="37"/>
      <c r="F35" s="37"/>
      <c r="G35" s="15"/>
      <c r="H35" s="15"/>
      <c r="I35" s="15"/>
      <c r="J35" s="15"/>
      <c r="K35" s="15"/>
      <c r="L35" s="15"/>
      <c r="M35" s="15"/>
      <c r="N35" s="15"/>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15"/>
      <c r="F37" s="15"/>
      <c r="G37" s="15"/>
      <c r="H37" s="15"/>
      <c r="I37" s="15"/>
      <c r="J37" s="15"/>
      <c r="K37" s="15"/>
      <c r="L37" s="15"/>
      <c r="M37" s="15"/>
      <c r="N37" s="15"/>
      <c r="O37" s="15"/>
      <c r="P37" s="15"/>
      <c r="Q37"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44"/>
  <sheetViews>
    <sheetView showGridLines="0" zoomScale="85" zoomScaleNormal="85" workbookViewId="0">
      <selection activeCell="E18" sqref="E18"/>
    </sheetView>
  </sheetViews>
  <sheetFormatPr baseColWidth="10" defaultColWidth="11.42578125" defaultRowHeight="15" x14ac:dyDescent="0.25"/>
  <cols>
    <col min="1" max="1" width="11.42578125" customWidth="1"/>
    <col min="2" max="2" width="55.140625" customWidth="1"/>
    <col min="3" max="3" width="14.7109375" customWidth="1"/>
    <col min="4" max="4" width="20.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36</v>
      </c>
      <c r="C7" s="5"/>
      <c r="D7" s="5"/>
      <c r="E7" s="6"/>
      <c r="F7" s="6"/>
      <c r="G7" s="6"/>
      <c r="H7" s="6"/>
      <c r="I7" s="6"/>
      <c r="J7" s="6"/>
      <c r="K7" s="6"/>
      <c r="L7" s="6"/>
      <c r="M7" s="6"/>
      <c r="N7" s="6"/>
      <c r="O7" s="6"/>
      <c r="P7" s="6"/>
      <c r="Q7" s="7" t="s">
        <v>5</v>
      </c>
    </row>
    <row r="8" spans="2:43" x14ac:dyDescent="0.25">
      <c r="B8" s="127" t="s">
        <v>6</v>
      </c>
      <c r="C8" s="128" t="s">
        <v>7</v>
      </c>
      <c r="D8" s="128" t="s">
        <v>8</v>
      </c>
      <c r="E8" s="129" t="s">
        <v>9</v>
      </c>
      <c r="F8" s="129"/>
      <c r="G8" s="129"/>
      <c r="H8" s="129"/>
      <c r="I8" s="129"/>
      <c r="J8" s="129"/>
      <c r="K8" s="129"/>
      <c r="L8" s="129"/>
      <c r="M8" s="129"/>
      <c r="N8" s="129"/>
      <c r="O8" s="129"/>
      <c r="P8" s="129"/>
      <c r="Q8" s="129"/>
    </row>
    <row r="9" spans="2:43" ht="30.75" customHeight="1" x14ac:dyDescent="0.25">
      <c r="B9" s="127"/>
      <c r="C9" s="128"/>
      <c r="D9" s="128"/>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1016.570398</v>
      </c>
      <c r="D10" s="39">
        <v>1101.7257139999999</v>
      </c>
      <c r="E10" s="113">
        <v>25667196.690000009</v>
      </c>
      <c r="F10" s="113">
        <v>40322062.510000043</v>
      </c>
      <c r="G10" s="113">
        <v>62373526.039999984</v>
      </c>
      <c r="H10" s="113">
        <v>35336046.330000021</v>
      </c>
      <c r="I10" s="113">
        <v>46995006.730000019</v>
      </c>
      <c r="J10" s="113">
        <v>201027144.08000001</v>
      </c>
      <c r="K10" s="113">
        <v>47015947.919999987</v>
      </c>
      <c r="L10" s="113">
        <v>56908750.839999989</v>
      </c>
      <c r="M10" s="113">
        <v>149330000.78999996</v>
      </c>
      <c r="N10" s="113">
        <v>55960909.329999983</v>
      </c>
      <c r="O10" s="113">
        <v>121871893.85999992</v>
      </c>
      <c r="P10" s="113">
        <v>78299719.170000017</v>
      </c>
      <c r="Q10" s="113">
        <f>SUM(E10:P10)</f>
        <v>921108204.28999996</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1016.570398</v>
      </c>
      <c r="D11" s="11">
        <v>1053.5703980000001</v>
      </c>
      <c r="E11" s="114">
        <v>25667196.690000009</v>
      </c>
      <c r="F11" s="114">
        <v>40322062.510000043</v>
      </c>
      <c r="G11" s="114">
        <v>62373526.039999984</v>
      </c>
      <c r="H11" s="114">
        <v>35336046.330000021</v>
      </c>
      <c r="I11" s="114">
        <v>46995006.730000019</v>
      </c>
      <c r="J11" s="114">
        <v>201027144.08000001</v>
      </c>
      <c r="K11" s="114">
        <v>47015947.919999987</v>
      </c>
      <c r="L11" s="114">
        <v>56908750.839999989</v>
      </c>
      <c r="M11" s="114">
        <v>149330000.78999996</v>
      </c>
      <c r="N11" s="114">
        <v>55960909.329999983</v>
      </c>
      <c r="O11" s="114">
        <v>121871893.85999992</v>
      </c>
      <c r="P11" s="114">
        <v>57654482.740000002</v>
      </c>
      <c r="Q11" s="114">
        <f t="shared" ref="Q11:Q18" si="0">SUM(E11:P11)</f>
        <v>900462967.8599999</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48.155315999999999</v>
      </c>
      <c r="E12" s="12">
        <v>0</v>
      </c>
      <c r="F12" s="12">
        <v>0</v>
      </c>
      <c r="G12" s="12">
        <v>0</v>
      </c>
      <c r="H12" s="12">
        <v>0</v>
      </c>
      <c r="I12" s="12">
        <v>0</v>
      </c>
      <c r="J12" s="12">
        <v>0</v>
      </c>
      <c r="K12" s="12">
        <v>0</v>
      </c>
      <c r="L12" s="12">
        <v>0</v>
      </c>
      <c r="M12" s="12">
        <v>0</v>
      </c>
      <c r="N12" s="12">
        <v>0</v>
      </c>
      <c r="O12" s="12">
        <v>0</v>
      </c>
      <c r="P12" s="114">
        <v>20645236.430000007</v>
      </c>
      <c r="Q12" s="114">
        <f t="shared" si="0"/>
        <v>20645236.430000007</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9302.9937859999991</v>
      </c>
      <c r="D13" s="9">
        <v>9318.8402999999998</v>
      </c>
      <c r="E13" s="13">
        <v>0</v>
      </c>
      <c r="F13" s="113">
        <v>3081678</v>
      </c>
      <c r="G13" s="113">
        <v>678016.7</v>
      </c>
      <c r="H13" s="113">
        <v>1123712</v>
      </c>
      <c r="I13" s="113">
        <v>1416574.82</v>
      </c>
      <c r="J13" s="113">
        <v>7187308.5700000003</v>
      </c>
      <c r="K13" s="113">
        <v>1482041.9</v>
      </c>
      <c r="L13" s="113">
        <v>12105764.610000001</v>
      </c>
      <c r="M13" s="113">
        <v>1357492.5</v>
      </c>
      <c r="N13" s="113">
        <v>11037028.810000001</v>
      </c>
      <c r="O13" s="113">
        <v>4551846.0999999996</v>
      </c>
      <c r="P13" s="113">
        <v>8180241.3100000015</v>
      </c>
      <c r="Q13" s="113">
        <f t="shared" si="0"/>
        <v>52201705.320000008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9302.9937859999991</v>
      </c>
      <c r="D14" s="11">
        <v>9315.2677860000003</v>
      </c>
      <c r="E14" s="12">
        <v>0</v>
      </c>
      <c r="F14" s="114">
        <v>3081678</v>
      </c>
      <c r="G14" s="114">
        <v>678016.7</v>
      </c>
      <c r="H14" s="114">
        <v>1123712</v>
      </c>
      <c r="I14" s="114">
        <v>1416574.82</v>
      </c>
      <c r="J14" s="114">
        <v>7187308.5700000003</v>
      </c>
      <c r="K14" s="114">
        <v>1482041.9</v>
      </c>
      <c r="L14" s="114">
        <v>12105764.610000001</v>
      </c>
      <c r="M14" s="114">
        <v>1357492.5</v>
      </c>
      <c r="N14" s="114">
        <v>11037028.810000001</v>
      </c>
      <c r="O14" s="114">
        <v>4551846.0999999996</v>
      </c>
      <c r="P14" s="114">
        <v>8073041.3100000005</v>
      </c>
      <c r="Q14" s="114">
        <f t="shared" si="0"/>
        <v>52094505.320000008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3.572514</v>
      </c>
      <c r="E15" s="54">
        <v>0</v>
      </c>
      <c r="F15" s="54">
        <v>0</v>
      </c>
      <c r="G15" s="54">
        <v>0</v>
      </c>
      <c r="H15" s="54">
        <v>0</v>
      </c>
      <c r="I15" s="54">
        <v>0</v>
      </c>
      <c r="J15" s="54">
        <v>0</v>
      </c>
      <c r="K15" s="54">
        <v>0</v>
      </c>
      <c r="L15" s="54">
        <v>0</v>
      </c>
      <c r="M15" s="54">
        <v>0</v>
      </c>
      <c r="N15" s="54">
        <v>0</v>
      </c>
      <c r="O15" s="54">
        <v>0</v>
      </c>
      <c r="P15" s="116">
        <v>107200</v>
      </c>
      <c r="Q15" s="116">
        <f t="shared" si="0"/>
        <v>107200</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10841.291815</v>
      </c>
      <c r="D16" s="9">
        <v>10871.288816</v>
      </c>
      <c r="E16" s="113">
        <v>264919578.21999994</v>
      </c>
      <c r="F16" s="113">
        <v>264161290.66000003</v>
      </c>
      <c r="G16" s="113">
        <v>2151646128.4299998</v>
      </c>
      <c r="H16" s="113">
        <v>265414789.85999998</v>
      </c>
      <c r="I16" s="113">
        <v>276107871.23000002</v>
      </c>
      <c r="J16" s="113">
        <v>2152063933.2199998</v>
      </c>
      <c r="K16" s="113">
        <v>266918774.91000003</v>
      </c>
      <c r="L16" s="113">
        <v>261355083.76000002</v>
      </c>
      <c r="M16" s="113">
        <v>2158228776.8099999</v>
      </c>
      <c r="N16" s="113">
        <v>284329039.60999995</v>
      </c>
      <c r="O16" s="113">
        <v>267018221.72000003</v>
      </c>
      <c r="P16" s="113">
        <v>2238816621.1300001</v>
      </c>
      <c r="Q16" s="113">
        <f t="shared" si="0"/>
        <v>10850980109.560001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37</v>
      </c>
      <c r="C17" s="11">
        <v>0</v>
      </c>
      <c r="D17" s="11">
        <v>6.4970030000000003</v>
      </c>
      <c r="E17" s="12">
        <v>0</v>
      </c>
      <c r="F17" s="12">
        <v>0</v>
      </c>
      <c r="G17" s="12">
        <v>0</v>
      </c>
      <c r="H17" s="12">
        <v>0</v>
      </c>
      <c r="I17" s="12">
        <v>0</v>
      </c>
      <c r="J17" s="12">
        <v>0</v>
      </c>
      <c r="K17" s="12">
        <v>0</v>
      </c>
      <c r="L17" s="12">
        <v>0</v>
      </c>
      <c r="M17" s="12">
        <v>0</v>
      </c>
      <c r="N17" s="12">
        <v>0</v>
      </c>
      <c r="O17" s="12">
        <v>0</v>
      </c>
      <c r="P17" s="114">
        <v>4666512.82</v>
      </c>
      <c r="Q17" s="114">
        <f t="shared" si="0"/>
        <v>4666512.82</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53" t="s">
        <v>28</v>
      </c>
      <c r="C18" s="11">
        <v>10841.291815</v>
      </c>
      <c r="D18" s="11">
        <v>10864.791813</v>
      </c>
      <c r="E18" s="114">
        <v>264919578.21999994</v>
      </c>
      <c r="F18" s="114">
        <v>264161290.66000003</v>
      </c>
      <c r="G18" s="114">
        <v>2151646128.4299998</v>
      </c>
      <c r="H18" s="114">
        <v>265414789.85999998</v>
      </c>
      <c r="I18" s="114">
        <v>276107871.23000002</v>
      </c>
      <c r="J18" s="114">
        <v>2152063933.2199998</v>
      </c>
      <c r="K18" s="114">
        <v>266918774.91000003</v>
      </c>
      <c r="L18" s="114">
        <v>261355083.76000002</v>
      </c>
      <c r="M18" s="114">
        <v>2158228776.8099999</v>
      </c>
      <c r="N18" s="114">
        <v>284329039.60999995</v>
      </c>
      <c r="O18" s="114">
        <v>267018221.72000003</v>
      </c>
      <c r="P18" s="114">
        <v>2234150108.3099999</v>
      </c>
      <c r="Q18" s="114">
        <f t="shared" si="0"/>
        <v>10846313596.74</v>
      </c>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x14ac:dyDescent="0.25">
      <c r="B19" s="16" t="s">
        <v>29</v>
      </c>
      <c r="C19" s="63">
        <f>C10+C13+C16</f>
        <v>21160.855998999999</v>
      </c>
      <c r="D19" s="63">
        <f t="shared" ref="D19:Q19" si="1">D10+D13+D16</f>
        <v>21291.85483</v>
      </c>
      <c r="E19" s="115">
        <f t="shared" si="1"/>
        <v>290586774.90999997</v>
      </c>
      <c r="F19" s="115">
        <f t="shared" si="1"/>
        <v>307565031.17000008</v>
      </c>
      <c r="G19" s="115">
        <f t="shared" si="1"/>
        <v>2214697671.1699996</v>
      </c>
      <c r="H19" s="115">
        <f t="shared" si="1"/>
        <v>301874548.19</v>
      </c>
      <c r="I19" s="115">
        <f t="shared" si="1"/>
        <v>324519452.78000003</v>
      </c>
      <c r="J19" s="115">
        <f t="shared" si="1"/>
        <v>2360278385.8699999</v>
      </c>
      <c r="K19" s="115">
        <f t="shared" si="1"/>
        <v>315416764.73000002</v>
      </c>
      <c r="L19" s="115">
        <f t="shared" si="1"/>
        <v>330369599.21000004</v>
      </c>
      <c r="M19" s="115">
        <f t="shared" si="1"/>
        <v>2308916270.0999999</v>
      </c>
      <c r="N19" s="115">
        <f t="shared" si="1"/>
        <v>351326977.74999994</v>
      </c>
      <c r="O19" s="115">
        <f t="shared" si="1"/>
        <v>393441961.67999995</v>
      </c>
      <c r="P19" s="115">
        <f t="shared" si="1"/>
        <v>2325296581.6100001</v>
      </c>
      <c r="Q19" s="115">
        <f t="shared" si="1"/>
        <v>11824290019.170002</v>
      </c>
      <c r="R19" s="40"/>
      <c r="S19" s="40"/>
      <c r="T19" s="40"/>
      <c r="U19" s="40"/>
      <c r="V19" s="40"/>
      <c r="W19" s="40"/>
      <c r="X19" s="40"/>
      <c r="Y19" s="40"/>
      <c r="Z19" s="41"/>
      <c r="AA19" s="41"/>
      <c r="AB19" s="41"/>
      <c r="AC19" s="43"/>
      <c r="AD19" s="43"/>
      <c r="AE19" s="43"/>
      <c r="AF19" s="43"/>
      <c r="AG19" s="43"/>
      <c r="AH19" s="43"/>
      <c r="AI19" s="43"/>
      <c r="AJ19" s="43"/>
      <c r="AK19" s="43"/>
      <c r="AL19" s="43"/>
      <c r="AM19" s="43"/>
      <c r="AN19" s="43"/>
      <c r="AO19" s="43"/>
      <c r="AP19" s="43"/>
      <c r="AQ19" s="43"/>
    </row>
    <row r="20" spans="2:43" x14ac:dyDescent="0.25">
      <c r="B20" s="3"/>
      <c r="C20" s="3"/>
      <c r="D20" s="3"/>
      <c r="E20" s="17"/>
      <c r="F20" s="17"/>
      <c r="G20" s="17"/>
      <c r="H20" s="17"/>
      <c r="I20" s="17"/>
      <c r="J20" s="17"/>
      <c r="K20" s="17"/>
      <c r="L20" s="17"/>
      <c r="M20" s="17"/>
      <c r="N20" s="17"/>
      <c r="O20" s="17"/>
      <c r="P20" s="17"/>
      <c r="Q20" s="18"/>
      <c r="R20" s="41"/>
      <c r="S20" s="41"/>
      <c r="T20" s="41"/>
      <c r="U20" s="41"/>
      <c r="V20" s="41"/>
      <c r="W20" s="41"/>
      <c r="X20" s="41"/>
      <c r="Y20" s="41"/>
      <c r="Z20" s="41"/>
      <c r="AA20" s="41"/>
      <c r="AB20" s="41"/>
      <c r="AC20" s="43"/>
      <c r="AD20" s="43"/>
      <c r="AE20" s="43"/>
      <c r="AF20" s="43"/>
      <c r="AG20" s="43"/>
      <c r="AH20" s="43"/>
      <c r="AI20" s="43"/>
      <c r="AJ20" s="43"/>
      <c r="AK20" s="43"/>
      <c r="AL20" s="43"/>
      <c r="AM20" s="43"/>
      <c r="AN20" s="43"/>
      <c r="AO20" s="43"/>
      <c r="AP20" s="43"/>
      <c r="AQ20" s="43"/>
    </row>
    <row r="21" spans="2:43" x14ac:dyDescent="0.25">
      <c r="B21" s="51"/>
      <c r="C21" s="51"/>
      <c r="D21" s="51"/>
      <c r="E21" s="17"/>
      <c r="F21" s="17"/>
      <c r="G21" s="1"/>
      <c r="H21" s="1"/>
      <c r="I21" s="1"/>
      <c r="J21" s="1"/>
      <c r="K21" s="1"/>
      <c r="L21" s="1"/>
      <c r="M21" s="1"/>
      <c r="N21" s="1"/>
      <c r="O21" s="1"/>
      <c r="P21" s="1"/>
      <c r="Q21" s="2"/>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ht="30" x14ac:dyDescent="0.25">
      <c r="B22" s="16" t="s">
        <v>30</v>
      </c>
      <c r="C22" s="81" t="s">
        <v>7</v>
      </c>
      <c r="D22" s="81" t="s">
        <v>31</v>
      </c>
      <c r="E22" s="19" t="s">
        <v>10</v>
      </c>
      <c r="F22" s="19" t="s">
        <v>11</v>
      </c>
      <c r="G22" s="19" t="s">
        <v>12</v>
      </c>
      <c r="H22" s="19" t="s">
        <v>13</v>
      </c>
      <c r="I22" s="19" t="str">
        <f t="shared" ref="I22:P22" si="2">+I9</f>
        <v>MAYO</v>
      </c>
      <c r="J22" s="19" t="str">
        <f t="shared" si="2"/>
        <v>JUNIO</v>
      </c>
      <c r="K22" s="19" t="str">
        <f t="shared" si="2"/>
        <v>JULIO</v>
      </c>
      <c r="L22" s="19" t="str">
        <f t="shared" si="2"/>
        <v>AGOSTO</v>
      </c>
      <c r="M22" s="19" t="str">
        <f t="shared" si="2"/>
        <v>SEPTIEMBRE</v>
      </c>
      <c r="N22" s="19" t="str">
        <f t="shared" si="2"/>
        <v>OCTUBRE</v>
      </c>
      <c r="O22" s="19" t="str">
        <f t="shared" si="2"/>
        <v>NOVIEMBRE</v>
      </c>
      <c r="P22" s="19" t="str">
        <f t="shared" si="2"/>
        <v>DICIEMBRE</v>
      </c>
      <c r="Q22" s="19" t="s">
        <v>22</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8" t="s">
        <v>26</v>
      </c>
      <c r="C23" s="34">
        <v>15.244228</v>
      </c>
      <c r="D23" s="34">
        <v>15.244228</v>
      </c>
      <c r="E23" s="20">
        <v>0</v>
      </c>
      <c r="F23" s="20">
        <v>0</v>
      </c>
      <c r="G23" s="20">
        <v>0</v>
      </c>
      <c r="H23" s="20">
        <v>0</v>
      </c>
      <c r="I23" s="20">
        <v>0</v>
      </c>
      <c r="J23" s="20">
        <v>0</v>
      </c>
      <c r="K23" s="20">
        <v>0</v>
      </c>
      <c r="L23" s="20">
        <v>0</v>
      </c>
      <c r="M23" s="20">
        <v>0</v>
      </c>
      <c r="N23" s="20">
        <v>0</v>
      </c>
      <c r="O23" s="20">
        <v>0</v>
      </c>
      <c r="P23" s="20">
        <v>0</v>
      </c>
      <c r="Q23" s="20">
        <f>SUM(E23:P23)</f>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10" t="s">
        <v>25</v>
      </c>
      <c r="C24" s="21">
        <v>15.244228</v>
      </c>
      <c r="D24" s="21">
        <v>15.244228</v>
      </c>
      <c r="E24" s="22">
        <v>0</v>
      </c>
      <c r="F24" s="22">
        <v>0</v>
      </c>
      <c r="G24" s="22">
        <v>0</v>
      </c>
      <c r="H24" s="22">
        <v>0</v>
      </c>
      <c r="I24" s="22">
        <v>0</v>
      </c>
      <c r="J24" s="22">
        <v>0</v>
      </c>
      <c r="K24" s="22">
        <v>0</v>
      </c>
      <c r="L24" s="22">
        <v>0</v>
      </c>
      <c r="M24" s="22">
        <v>0</v>
      </c>
      <c r="N24" s="22">
        <v>0</v>
      </c>
      <c r="O24" s="22">
        <v>0</v>
      </c>
      <c r="P24" s="22">
        <v>0</v>
      </c>
      <c r="Q24" s="22">
        <f t="shared" ref="Q24:Q25" si="3">SUM(E24:P24)</f>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C23</f>
        <v>15.244228</v>
      </c>
      <c r="D25" s="63">
        <f t="shared" ref="D25:P25" si="4">D23</f>
        <v>15.244228</v>
      </c>
      <c r="E25" s="23">
        <f t="shared" si="4"/>
        <v>0</v>
      </c>
      <c r="F25" s="23">
        <f t="shared" si="4"/>
        <v>0</v>
      </c>
      <c r="G25" s="23">
        <f t="shared" si="4"/>
        <v>0</v>
      </c>
      <c r="H25" s="23">
        <f t="shared" si="4"/>
        <v>0</v>
      </c>
      <c r="I25" s="23">
        <f t="shared" si="4"/>
        <v>0</v>
      </c>
      <c r="J25" s="23">
        <f t="shared" si="4"/>
        <v>0</v>
      </c>
      <c r="K25" s="23">
        <f t="shared" si="4"/>
        <v>0</v>
      </c>
      <c r="L25" s="23">
        <f t="shared" si="4"/>
        <v>0</v>
      </c>
      <c r="M25" s="23">
        <f t="shared" si="4"/>
        <v>0</v>
      </c>
      <c r="N25" s="23">
        <f t="shared" si="4"/>
        <v>0</v>
      </c>
      <c r="O25" s="23">
        <f t="shared" si="4"/>
        <v>0</v>
      </c>
      <c r="P25" s="23">
        <f t="shared" si="4"/>
        <v>0</v>
      </c>
      <c r="Q25" s="23">
        <f t="shared" si="3"/>
        <v>0</v>
      </c>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 t="shared" ref="C27:Q27" si="5">C19+C25</f>
        <v>21176.100226999999</v>
      </c>
      <c r="D27" s="63">
        <f t="shared" si="5"/>
        <v>21307.099058</v>
      </c>
      <c r="E27" s="115">
        <f t="shared" si="5"/>
        <v>290586774.90999997</v>
      </c>
      <c r="F27" s="115">
        <f t="shared" si="5"/>
        <v>307565031.17000008</v>
      </c>
      <c r="G27" s="115">
        <f t="shared" si="5"/>
        <v>2214697671.1699996</v>
      </c>
      <c r="H27" s="115">
        <f t="shared" si="5"/>
        <v>301874548.19</v>
      </c>
      <c r="I27" s="115">
        <f t="shared" si="5"/>
        <v>324519452.78000003</v>
      </c>
      <c r="J27" s="115">
        <f t="shared" si="5"/>
        <v>2360278385.8699999</v>
      </c>
      <c r="K27" s="115">
        <f t="shared" si="5"/>
        <v>315416764.73000002</v>
      </c>
      <c r="L27" s="115">
        <f t="shared" si="5"/>
        <v>330369599.21000004</v>
      </c>
      <c r="M27" s="115">
        <f t="shared" si="5"/>
        <v>2308916270.0999999</v>
      </c>
      <c r="N27" s="115">
        <f t="shared" si="5"/>
        <v>351326977.74999994</v>
      </c>
      <c r="O27" s="115">
        <f t="shared" si="5"/>
        <v>393441961.67999995</v>
      </c>
      <c r="P27" s="115">
        <f t="shared" si="5"/>
        <v>2325296581.6100001</v>
      </c>
      <c r="Q27" s="115">
        <f t="shared" si="5"/>
        <v>11824290019.170002</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ht="36" customHeight="1" x14ac:dyDescent="0.25">
      <c r="B28" s="134" t="s">
        <v>38</v>
      </c>
      <c r="C28" s="134"/>
      <c r="D28" s="134"/>
      <c r="E28" s="134"/>
      <c r="F28" s="134"/>
      <c r="G28" s="134"/>
      <c r="H28" s="134"/>
      <c r="I28" s="134"/>
      <c r="J28" s="134"/>
      <c r="K28" s="134"/>
      <c r="L28" s="134"/>
      <c r="M28" s="134"/>
      <c r="N28" s="134"/>
      <c r="O28" s="134"/>
      <c r="P28" s="134"/>
      <c r="Q28" s="134"/>
      <c r="R28" s="41"/>
      <c r="S28" s="41"/>
      <c r="T28" s="41"/>
      <c r="U28" s="41"/>
      <c r="V28" s="41"/>
      <c r="W28" s="41"/>
      <c r="X28" s="41"/>
      <c r="Y28" s="41"/>
      <c r="Z28" s="41"/>
      <c r="AA28" s="41"/>
      <c r="AB28" s="41"/>
    </row>
    <row r="29" spans="2:43" x14ac:dyDescent="0.25">
      <c r="B29" s="135"/>
      <c r="C29" s="135"/>
      <c r="D29" s="135"/>
      <c r="E29" s="135"/>
      <c r="F29" s="135"/>
      <c r="G29" s="135"/>
      <c r="H29" s="135"/>
      <c r="I29" s="135"/>
      <c r="J29" s="135"/>
      <c r="K29" s="135"/>
      <c r="L29" s="135"/>
      <c r="M29" s="135"/>
      <c r="N29" s="135"/>
      <c r="O29" s="135"/>
      <c r="P29" s="135"/>
      <c r="Q29" s="135"/>
    </row>
    <row r="30" spans="2:43" x14ac:dyDescent="0.25">
      <c r="B30" s="29"/>
      <c r="C30" s="29"/>
      <c r="D30" s="29"/>
      <c r="E30" s="28"/>
      <c r="F30" s="28"/>
      <c r="G30" s="28"/>
      <c r="H30" s="28"/>
      <c r="I30" s="28"/>
      <c r="J30" s="28"/>
      <c r="K30" s="28"/>
      <c r="L30" s="28"/>
      <c r="M30" s="28"/>
      <c r="N30" s="28"/>
      <c r="O30" s="28"/>
      <c r="P30" s="28"/>
      <c r="Q30" s="28"/>
    </row>
    <row r="31" spans="2:43" x14ac:dyDescent="0.25">
      <c r="B31" s="133"/>
      <c r="C31" s="133"/>
      <c r="D31" s="133"/>
      <c r="E31" s="133"/>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52"/>
      <c r="F36" s="38"/>
      <c r="G36" s="36"/>
      <c r="H36" s="36"/>
      <c r="I36" s="36"/>
      <c r="J36" s="36"/>
      <c r="K36" s="36"/>
      <c r="L36" s="36"/>
      <c r="M36" s="36"/>
      <c r="N36" s="36"/>
      <c r="O36" s="36"/>
      <c r="P36" s="36"/>
      <c r="Q36" s="36"/>
      <c r="R36" s="14"/>
    </row>
    <row r="37" spans="2:19" x14ac:dyDescent="0.25">
      <c r="E37" s="53"/>
      <c r="F37" s="37"/>
    </row>
    <row r="38" spans="2:19" x14ac:dyDescent="0.25">
      <c r="E38" s="53"/>
      <c r="F38" s="37"/>
    </row>
    <row r="39" spans="2:19" x14ac:dyDescent="0.25">
      <c r="E39" s="52"/>
      <c r="F39" s="37"/>
      <c r="R39" s="14"/>
      <c r="S39" s="14"/>
    </row>
    <row r="40" spans="2:19" x14ac:dyDescent="0.25">
      <c r="E40" s="53"/>
      <c r="R40" s="14"/>
    </row>
    <row r="41" spans="2:19" x14ac:dyDescent="0.25">
      <c r="E41" s="53"/>
    </row>
    <row r="42" spans="2:19" x14ac:dyDescent="0.25">
      <c r="E42" s="52"/>
    </row>
    <row r="43" spans="2:19" x14ac:dyDescent="0.25">
      <c r="E43" s="53"/>
    </row>
    <row r="44" spans="2:19" x14ac:dyDescent="0.25">
      <c r="E44" s="53"/>
    </row>
  </sheetData>
  <mergeCells count="12">
    <mergeCell ref="B31:E31"/>
    <mergeCell ref="B2:Q2"/>
    <mergeCell ref="B3:Q3"/>
    <mergeCell ref="B4:Q4"/>
    <mergeCell ref="B5:Q5"/>
    <mergeCell ref="B6:Q6"/>
    <mergeCell ref="B8:B9"/>
    <mergeCell ref="C8:C9"/>
    <mergeCell ref="D8:D9"/>
    <mergeCell ref="E8:Q8"/>
    <mergeCell ref="B28:Q28"/>
    <mergeCell ref="B29:Q29"/>
  </mergeCells>
  <pageMargins left="0.7" right="0.7" top="0.75" bottom="0.75" header="0.3" footer="0.3"/>
  <pageSetup orientation="portrait" horizontalDpi="4294967295" verticalDpi="4294967295" r:id="rId1"/>
  <ignoredErrors>
    <ignoredError sqref="Q10:Q18 Q20:Q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Q39"/>
  <sheetViews>
    <sheetView showGridLines="0" zoomScale="85" zoomScaleNormal="85" workbookViewId="0">
      <selection activeCell="F14" sqref="F14"/>
    </sheetView>
  </sheetViews>
  <sheetFormatPr baseColWidth="10" defaultColWidth="11.42578125" defaultRowHeight="15" x14ac:dyDescent="0.25"/>
  <cols>
    <col min="1" max="1" width="11.42578125" customWidth="1"/>
    <col min="2" max="2" width="51.140625" customWidth="1"/>
    <col min="3" max="3" width="17.42578125" customWidth="1"/>
    <col min="4" max="4" width="19.71093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39</v>
      </c>
      <c r="C7" s="5"/>
      <c r="D7" s="5"/>
      <c r="E7" s="6"/>
      <c r="F7" s="6"/>
      <c r="G7" s="6"/>
      <c r="H7" s="6"/>
      <c r="I7" s="6"/>
      <c r="J7" s="6"/>
      <c r="K7" s="6"/>
      <c r="L7" s="6"/>
      <c r="M7" s="6"/>
      <c r="N7" s="6"/>
      <c r="O7" s="6"/>
      <c r="P7" s="6"/>
      <c r="Q7" s="7" t="s">
        <v>5</v>
      </c>
    </row>
    <row r="8" spans="2:43" x14ac:dyDescent="0.25">
      <c r="B8" s="127" t="s">
        <v>6</v>
      </c>
      <c r="C8" s="128" t="s">
        <v>7</v>
      </c>
      <c r="D8" s="128" t="s">
        <v>8</v>
      </c>
      <c r="E8" s="129" t="s">
        <v>9</v>
      </c>
      <c r="F8" s="129"/>
      <c r="G8" s="129"/>
      <c r="H8" s="129"/>
      <c r="I8" s="129"/>
      <c r="J8" s="129"/>
      <c r="K8" s="129"/>
      <c r="L8" s="129"/>
      <c r="M8" s="129"/>
      <c r="N8" s="129"/>
      <c r="O8" s="129"/>
      <c r="P8" s="129"/>
      <c r="Q8" s="129"/>
    </row>
    <row r="9" spans="2:43" ht="30.75" customHeight="1" x14ac:dyDescent="0.25">
      <c r="B9" s="127"/>
      <c r="C9" s="128"/>
      <c r="D9" s="128"/>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12846.236456000001</v>
      </c>
      <c r="D10" s="39">
        <v>12869.423921170001</v>
      </c>
      <c r="E10" s="112">
        <v>290306160.50999993</v>
      </c>
      <c r="F10" s="112">
        <v>333544587.73000008</v>
      </c>
      <c r="G10" s="112">
        <v>2561351086.9499998</v>
      </c>
      <c r="H10" s="112">
        <v>314888449.63</v>
      </c>
      <c r="I10" s="112">
        <v>313395212.70000005</v>
      </c>
      <c r="J10" s="112">
        <v>2503086114.5099993</v>
      </c>
      <c r="K10" s="112">
        <v>311440750.19000012</v>
      </c>
      <c r="L10" s="112">
        <v>323969129.31999993</v>
      </c>
      <c r="M10" s="112">
        <v>351881039.79000008</v>
      </c>
      <c r="N10" s="112">
        <v>318384914.01999968</v>
      </c>
      <c r="O10" s="112">
        <v>3286609702.7900009</v>
      </c>
      <c r="P10" s="112">
        <v>1897070828.74</v>
      </c>
      <c r="Q10" s="113">
        <f>SUM(E10:P10)</f>
        <v>12805927976.879999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12846.236456000001</v>
      </c>
      <c r="D11" s="11">
        <v>12811.53699717</v>
      </c>
      <c r="E11" s="114">
        <v>290306160.50999993</v>
      </c>
      <c r="F11" s="114">
        <v>333544587.73000008</v>
      </c>
      <c r="G11" s="114">
        <v>2561351086.9499998</v>
      </c>
      <c r="H11" s="114">
        <v>314554646.36000001</v>
      </c>
      <c r="I11" s="114">
        <v>313374697.22000003</v>
      </c>
      <c r="J11" s="114">
        <v>2501258280.999999</v>
      </c>
      <c r="K11" s="114">
        <v>311282883.13000011</v>
      </c>
      <c r="L11" s="114">
        <v>318986932.20999992</v>
      </c>
      <c r="M11" s="114">
        <v>343260344.00000006</v>
      </c>
      <c r="N11" s="114">
        <v>311684580.00999969</v>
      </c>
      <c r="O11" s="114">
        <v>3280062544.2600007</v>
      </c>
      <c r="P11" s="114">
        <v>1884941889.46</v>
      </c>
      <c r="Q11" s="114">
        <f t="shared" ref="Q11:Q18" si="0">SUM(E11:P11)</f>
        <v>12764608632.84</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57.886923999999993</v>
      </c>
      <c r="E12" s="12">
        <v>0</v>
      </c>
      <c r="F12" s="12">
        <v>0</v>
      </c>
      <c r="G12" s="12">
        <v>0</v>
      </c>
      <c r="H12" s="114">
        <v>333803.27</v>
      </c>
      <c r="I12" s="114">
        <v>20515.48</v>
      </c>
      <c r="J12" s="114">
        <v>1827833.5099999998</v>
      </c>
      <c r="K12" s="114">
        <v>157867.06</v>
      </c>
      <c r="L12" s="114">
        <v>4982197.1100000003</v>
      </c>
      <c r="M12" s="114">
        <v>8620695.790000001</v>
      </c>
      <c r="N12" s="114">
        <v>6700334.0099999998</v>
      </c>
      <c r="O12" s="114">
        <v>6547158.5300000003</v>
      </c>
      <c r="P12" s="114">
        <v>12128939.279999999</v>
      </c>
      <c r="Q12" s="114">
        <f t="shared" si="0"/>
        <v>41319344.039999999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8348.95327</v>
      </c>
      <c r="D13" s="9">
        <v>8380.5896169999996</v>
      </c>
      <c r="E13" s="13">
        <v>0</v>
      </c>
      <c r="F13" s="113">
        <v>2884381.09</v>
      </c>
      <c r="G13" s="113">
        <v>879840.45000000007</v>
      </c>
      <c r="H13" s="113">
        <v>679697.52000000014</v>
      </c>
      <c r="I13" s="113">
        <v>3530938.46</v>
      </c>
      <c r="J13" s="113">
        <v>14071806.68</v>
      </c>
      <c r="K13" s="113">
        <v>12345114.559999999</v>
      </c>
      <c r="L13" s="113">
        <v>9319691.8000000007</v>
      </c>
      <c r="M13" s="113">
        <v>1151269.2799999998</v>
      </c>
      <c r="N13" s="113">
        <v>1302358.1800000002</v>
      </c>
      <c r="O13" s="113">
        <v>3495781.1</v>
      </c>
      <c r="P13" s="113">
        <v>7497506.4000000004</v>
      </c>
      <c r="Q13" s="113">
        <f t="shared" si="0"/>
        <v>57158385.520000003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25</v>
      </c>
      <c r="C14" s="11">
        <v>8348.95327</v>
      </c>
      <c r="D14" s="11">
        <v>8359.95327</v>
      </c>
      <c r="E14" s="12">
        <v>0</v>
      </c>
      <c r="F14" s="114">
        <v>2884381.09</v>
      </c>
      <c r="G14" s="114">
        <v>879840.45000000007</v>
      </c>
      <c r="H14" s="114">
        <v>616674.12000000011</v>
      </c>
      <c r="I14" s="114">
        <v>2101096.5</v>
      </c>
      <c r="J14" s="114">
        <v>13038917.02</v>
      </c>
      <c r="K14" s="114">
        <v>11977329.109999999</v>
      </c>
      <c r="L14" s="114">
        <v>6396520.4800000004</v>
      </c>
      <c r="M14" s="114">
        <v>1019189.64</v>
      </c>
      <c r="N14" s="114">
        <v>521254.40000000002</v>
      </c>
      <c r="O14" s="114">
        <v>399679.11</v>
      </c>
      <c r="P14" s="114">
        <v>3513179.2</v>
      </c>
      <c r="Q14" s="114">
        <f t="shared" si="0"/>
        <v>43348061.119999997</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37</v>
      </c>
      <c r="C15" s="11">
        <v>0</v>
      </c>
      <c r="D15" s="11">
        <v>20.636347000000001</v>
      </c>
      <c r="E15" s="12">
        <v>0</v>
      </c>
      <c r="F15" s="12">
        <v>0</v>
      </c>
      <c r="G15" s="12">
        <v>0</v>
      </c>
      <c r="H15" s="114">
        <v>63023.400000000009</v>
      </c>
      <c r="I15" s="114">
        <v>1429841.96</v>
      </c>
      <c r="J15" s="114">
        <v>1032889.6600000001</v>
      </c>
      <c r="K15" s="114">
        <v>367785.45</v>
      </c>
      <c r="L15" s="114">
        <v>2923171.32</v>
      </c>
      <c r="M15" s="114">
        <v>132079.63999999998</v>
      </c>
      <c r="N15" s="114">
        <v>781103.78</v>
      </c>
      <c r="O15" s="114">
        <v>3096101.99</v>
      </c>
      <c r="P15" s="114">
        <v>3984327.2</v>
      </c>
      <c r="Q15" s="114">
        <f>SUM(E15:P15)</f>
        <v>13810324.399999999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8" t="s">
        <v>27</v>
      </c>
      <c r="C16" s="39">
        <v>0</v>
      </c>
      <c r="D16" s="39">
        <v>7.3102559999999999</v>
      </c>
      <c r="E16" s="39">
        <v>0</v>
      </c>
      <c r="F16" s="39">
        <v>0</v>
      </c>
      <c r="G16" s="39">
        <v>0</v>
      </c>
      <c r="H16" s="39">
        <v>0</v>
      </c>
      <c r="I16" s="39">
        <v>0</v>
      </c>
      <c r="J16" s="112">
        <v>7225160.2199999997</v>
      </c>
      <c r="K16" s="39">
        <v>0</v>
      </c>
      <c r="L16" s="39">
        <v>0</v>
      </c>
      <c r="M16" s="39">
        <v>0</v>
      </c>
      <c r="N16" s="39">
        <v>0</v>
      </c>
      <c r="O16" s="39">
        <v>0</v>
      </c>
      <c r="P16" s="39">
        <v>0</v>
      </c>
      <c r="Q16" s="113">
        <f t="shared" si="0"/>
        <v>7225160.2199999997</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0" t="s">
        <v>37</v>
      </c>
      <c r="C17" s="11">
        <v>0</v>
      </c>
      <c r="D17" s="11">
        <v>7.3102559999999999</v>
      </c>
      <c r="E17" s="12">
        <v>0</v>
      </c>
      <c r="F17" s="12">
        <v>0</v>
      </c>
      <c r="G17" s="12">
        <v>0</v>
      </c>
      <c r="H17" s="12">
        <v>0</v>
      </c>
      <c r="I17" s="12">
        <v>0</v>
      </c>
      <c r="J17" s="114">
        <v>7225160.2199999997</v>
      </c>
      <c r="K17" s="12">
        <v>0</v>
      </c>
      <c r="L17" s="12">
        <v>0</v>
      </c>
      <c r="M17" s="12">
        <v>0</v>
      </c>
      <c r="N17" s="12">
        <v>0</v>
      </c>
      <c r="O17" s="12">
        <v>0</v>
      </c>
      <c r="P17" s="12">
        <v>0</v>
      </c>
      <c r="Q17" s="114">
        <f t="shared" si="0"/>
        <v>7225160.2199999997</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 t="shared" ref="C18:P18" si="1">C10+C13+C16</f>
        <v>21195.189726000001</v>
      </c>
      <c r="D18" s="63">
        <f t="shared" si="1"/>
        <v>21257.323794170003</v>
      </c>
      <c r="E18" s="115">
        <f t="shared" si="1"/>
        <v>290306160.50999993</v>
      </c>
      <c r="F18" s="115">
        <f t="shared" si="1"/>
        <v>336428968.82000005</v>
      </c>
      <c r="G18" s="115">
        <f t="shared" si="1"/>
        <v>2562230927.3999996</v>
      </c>
      <c r="H18" s="115">
        <f t="shared" si="1"/>
        <v>315568147.14999998</v>
      </c>
      <c r="I18" s="115">
        <f t="shared" si="1"/>
        <v>316926151.16000003</v>
      </c>
      <c r="J18" s="115">
        <f t="shared" si="1"/>
        <v>2524383081.4099989</v>
      </c>
      <c r="K18" s="115">
        <f t="shared" si="1"/>
        <v>323785864.75000012</v>
      </c>
      <c r="L18" s="115">
        <f t="shared" si="1"/>
        <v>333288821.11999995</v>
      </c>
      <c r="M18" s="115">
        <f t="shared" si="1"/>
        <v>353032309.07000005</v>
      </c>
      <c r="N18" s="115">
        <f t="shared" si="1"/>
        <v>319687272.19999969</v>
      </c>
      <c r="O18" s="115">
        <f t="shared" si="1"/>
        <v>3290105483.8900008</v>
      </c>
      <c r="P18" s="115">
        <f t="shared" si="1"/>
        <v>1904568335.1400001</v>
      </c>
      <c r="Q18" s="115">
        <f t="shared" si="0"/>
        <v>12870311522.619999</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2" t="s">
        <v>23</v>
      </c>
      <c r="C22" s="20">
        <v>0</v>
      </c>
      <c r="D22" s="20">
        <v>38.527437829999997</v>
      </c>
      <c r="E22" s="20">
        <v>0</v>
      </c>
      <c r="F22" s="20">
        <v>0</v>
      </c>
      <c r="G22" s="20">
        <v>0</v>
      </c>
      <c r="H22" s="20">
        <v>0</v>
      </c>
      <c r="I22" s="20">
        <v>0</v>
      </c>
      <c r="J22" s="20">
        <v>0</v>
      </c>
      <c r="K22" s="20">
        <v>0</v>
      </c>
      <c r="L22" s="113">
        <v>17349458.829999998</v>
      </c>
      <c r="M22" s="20">
        <v>0</v>
      </c>
      <c r="N22" s="113">
        <v>17349458.829999998</v>
      </c>
      <c r="O22" s="20">
        <v>0</v>
      </c>
      <c r="P22" s="20">
        <v>0</v>
      </c>
      <c r="Q22" s="113">
        <f>SUM(E22:P22)</f>
        <v>34698917.659999996</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24</v>
      </c>
      <c r="C23" s="21">
        <v>0</v>
      </c>
      <c r="D23" s="21">
        <v>34.699458829999998</v>
      </c>
      <c r="E23" s="22">
        <v>0</v>
      </c>
      <c r="F23" s="22">
        <v>0</v>
      </c>
      <c r="G23" s="22">
        <v>0</v>
      </c>
      <c r="H23" s="22">
        <v>0</v>
      </c>
      <c r="I23" s="22">
        <v>0</v>
      </c>
      <c r="J23" s="22">
        <v>0</v>
      </c>
      <c r="K23" s="22">
        <v>0</v>
      </c>
      <c r="L23" s="114">
        <v>17349458.829999998</v>
      </c>
      <c r="M23" s="22">
        <v>0</v>
      </c>
      <c r="N23" s="114">
        <v>17349458.829999998</v>
      </c>
      <c r="O23" s="22">
        <v>0</v>
      </c>
      <c r="P23" s="22">
        <v>0</v>
      </c>
      <c r="Q23" s="114">
        <f t="shared" ref="Q23:Q27" si="3">SUM(E23:P23)</f>
        <v>34698917.659999996</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37</v>
      </c>
      <c r="C24" s="34">
        <v>0</v>
      </c>
      <c r="D24" s="21">
        <v>3.827979</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2" t="s">
        <v>26</v>
      </c>
      <c r="C25" s="21">
        <v>0</v>
      </c>
      <c r="D25" s="34">
        <v>6.0243630000000001</v>
      </c>
      <c r="E25" s="22">
        <v>0</v>
      </c>
      <c r="F25" s="22">
        <v>0</v>
      </c>
      <c r="G25" s="22">
        <v>0</v>
      </c>
      <c r="H25" s="22">
        <v>0</v>
      </c>
      <c r="I25" s="22">
        <v>0</v>
      </c>
      <c r="J25" s="114">
        <v>6022925.1099999994</v>
      </c>
      <c r="K25" s="22">
        <v>0</v>
      </c>
      <c r="L25" s="22">
        <v>0</v>
      </c>
      <c r="M25" s="22">
        <v>0</v>
      </c>
      <c r="N25" s="22">
        <v>0</v>
      </c>
      <c r="O25" s="22">
        <v>0</v>
      </c>
      <c r="P25" s="22">
        <v>0</v>
      </c>
      <c r="Q25" s="114">
        <f t="shared" si="3"/>
        <v>6022925.1099999994</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6.0243630000000001</v>
      </c>
      <c r="E26" s="22">
        <v>0</v>
      </c>
      <c r="F26" s="22">
        <v>0</v>
      </c>
      <c r="G26" s="22">
        <v>0</v>
      </c>
      <c r="H26" s="22">
        <v>0</v>
      </c>
      <c r="I26" s="22">
        <v>0</v>
      </c>
      <c r="J26" s="114">
        <v>6022925.1099999994</v>
      </c>
      <c r="K26" s="22">
        <v>0</v>
      </c>
      <c r="L26" s="22">
        <v>0</v>
      </c>
      <c r="M26" s="22">
        <v>0</v>
      </c>
      <c r="N26" s="22">
        <v>0</v>
      </c>
      <c r="O26" s="22">
        <v>0</v>
      </c>
      <c r="P26" s="22">
        <v>0</v>
      </c>
      <c r="Q26" s="114">
        <f t="shared" si="3"/>
        <v>6022925.1099999994</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C22+C25</f>
        <v>0</v>
      </c>
      <c r="D27" s="63">
        <f>D22+D25</f>
        <v>44.551800829999998</v>
      </c>
      <c r="E27" s="23">
        <f t="shared" ref="E27:P27" si="4">E22+E25</f>
        <v>0</v>
      </c>
      <c r="F27" s="23">
        <f t="shared" si="4"/>
        <v>0</v>
      </c>
      <c r="G27" s="23">
        <f t="shared" si="4"/>
        <v>0</v>
      </c>
      <c r="H27" s="23">
        <f t="shared" si="4"/>
        <v>0</v>
      </c>
      <c r="I27" s="23">
        <f t="shared" si="4"/>
        <v>0</v>
      </c>
      <c r="J27" s="115">
        <f t="shared" si="4"/>
        <v>6022925.1099999994</v>
      </c>
      <c r="K27" s="23">
        <f t="shared" si="4"/>
        <v>0</v>
      </c>
      <c r="L27" s="115">
        <f t="shared" si="4"/>
        <v>17349458.829999998</v>
      </c>
      <c r="M27" s="23">
        <f t="shared" si="4"/>
        <v>0</v>
      </c>
      <c r="N27" s="115">
        <f t="shared" si="4"/>
        <v>17349458.829999998</v>
      </c>
      <c r="O27" s="23">
        <f t="shared" si="4"/>
        <v>0</v>
      </c>
      <c r="P27" s="23">
        <f t="shared" si="4"/>
        <v>0</v>
      </c>
      <c r="Q27" s="115">
        <f t="shared" si="3"/>
        <v>40721842.769999996</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 t="shared" ref="C29:Q29" si="5">C18+C27</f>
        <v>21195.189726000001</v>
      </c>
      <c r="D29" s="63">
        <f t="shared" si="5"/>
        <v>21301.875595000001</v>
      </c>
      <c r="E29" s="115">
        <f t="shared" si="5"/>
        <v>290306160.50999993</v>
      </c>
      <c r="F29" s="115">
        <f t="shared" si="5"/>
        <v>336428968.82000005</v>
      </c>
      <c r="G29" s="115">
        <f t="shared" si="5"/>
        <v>2562230927.3999996</v>
      </c>
      <c r="H29" s="115">
        <f t="shared" si="5"/>
        <v>315568147.14999998</v>
      </c>
      <c r="I29" s="115">
        <f t="shared" si="5"/>
        <v>316926151.16000003</v>
      </c>
      <c r="J29" s="115">
        <f t="shared" si="5"/>
        <v>2530406006.519999</v>
      </c>
      <c r="K29" s="115">
        <f t="shared" si="5"/>
        <v>323785864.75000012</v>
      </c>
      <c r="L29" s="115">
        <f t="shared" si="5"/>
        <v>350638279.94999993</v>
      </c>
      <c r="M29" s="115">
        <f t="shared" si="5"/>
        <v>353032309.07000005</v>
      </c>
      <c r="N29" s="115">
        <f t="shared" si="5"/>
        <v>337036731.02999967</v>
      </c>
      <c r="O29" s="115">
        <f t="shared" si="5"/>
        <v>3290105483.8900008</v>
      </c>
      <c r="P29" s="115">
        <f t="shared" si="5"/>
        <v>1904568335.1400001</v>
      </c>
      <c r="Q29" s="115">
        <f t="shared" si="5"/>
        <v>12911033365.389999</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55" t="s">
        <v>40</v>
      </c>
      <c r="C30" s="26"/>
      <c r="D30" s="26"/>
      <c r="E30" s="26"/>
      <c r="F30" s="27"/>
      <c r="G30" s="27"/>
      <c r="H30" s="27"/>
      <c r="I30" s="27"/>
      <c r="J30" s="27"/>
      <c r="K30" s="27"/>
      <c r="L30" s="27"/>
      <c r="M30" s="27"/>
      <c r="N30" s="27"/>
      <c r="O30" s="27"/>
      <c r="P30" s="27"/>
      <c r="Q30" s="2"/>
    </row>
    <row r="31" spans="2:43" x14ac:dyDescent="0.25">
      <c r="B31" s="55" t="s">
        <v>41</v>
      </c>
      <c r="C31" s="30"/>
      <c r="D31" s="30"/>
      <c r="E31" s="2"/>
      <c r="F31" s="30"/>
      <c r="G31" s="30"/>
      <c r="H31" s="30"/>
      <c r="I31" s="30"/>
      <c r="J31" s="30"/>
      <c r="K31" s="30"/>
      <c r="L31" s="30"/>
      <c r="M31" s="30"/>
      <c r="N31" s="30"/>
      <c r="O31" s="30"/>
      <c r="P31" s="30"/>
      <c r="Q31" s="30"/>
    </row>
    <row r="32" spans="2:43" x14ac:dyDescent="0.25">
      <c r="B32" s="31"/>
      <c r="C32" s="31"/>
      <c r="D32" s="31"/>
      <c r="E32" s="32"/>
      <c r="F32" s="32"/>
      <c r="G32" s="32"/>
      <c r="H32" s="32"/>
      <c r="I32" s="32"/>
      <c r="J32" s="32"/>
      <c r="K32" s="32"/>
      <c r="L32" s="32"/>
      <c r="M32" s="32"/>
      <c r="N32" s="32"/>
      <c r="O32" s="32"/>
      <c r="P32" s="32"/>
      <c r="Q32" s="32"/>
    </row>
    <row r="33" spans="3:19" x14ac:dyDescent="0.25">
      <c r="E33" s="37"/>
      <c r="F33" s="37"/>
      <c r="R33" s="14"/>
    </row>
    <row r="34" spans="3:19" x14ac:dyDescent="0.25">
      <c r="E34" s="37"/>
      <c r="F34" s="38"/>
      <c r="G34" s="36"/>
      <c r="H34" s="36"/>
      <c r="I34" s="36"/>
      <c r="J34" s="36"/>
      <c r="K34" s="36"/>
      <c r="L34" s="36"/>
      <c r="M34" s="36"/>
      <c r="N34" s="36"/>
      <c r="O34" s="36"/>
      <c r="P34" s="36"/>
      <c r="Q34" s="36"/>
      <c r="R34" s="14"/>
    </row>
    <row r="35" spans="3:19" x14ac:dyDescent="0.25">
      <c r="C35" s="15"/>
      <c r="D35" s="15"/>
      <c r="E35" s="37"/>
      <c r="F35" s="38"/>
      <c r="G35" s="36"/>
      <c r="H35" s="36"/>
      <c r="I35" s="36"/>
      <c r="J35" s="36"/>
      <c r="K35" s="36"/>
      <c r="L35" s="36"/>
      <c r="M35" s="36"/>
      <c r="N35" s="36"/>
      <c r="O35" s="36"/>
      <c r="P35" s="36"/>
      <c r="Q35" s="36"/>
      <c r="R35" s="14"/>
    </row>
    <row r="36" spans="3:19" x14ac:dyDescent="0.25">
      <c r="E36" s="37"/>
      <c r="F36" s="37"/>
    </row>
    <row r="37" spans="3:19" x14ac:dyDescent="0.25">
      <c r="E37" s="37"/>
      <c r="F37" s="37"/>
    </row>
    <row r="38" spans="3:19" x14ac:dyDescent="0.25">
      <c r="E38" s="37"/>
      <c r="F38" s="37"/>
      <c r="R38" s="14"/>
      <c r="S38" s="14"/>
    </row>
    <row r="39" spans="3:19" x14ac:dyDescent="0.25">
      <c r="R39"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6:Q17 Q22:Q26 Q10: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49"/>
  <sheetViews>
    <sheetView showGridLines="0" zoomScale="85" zoomScaleNormal="85" workbookViewId="0">
      <selection activeCell="R10" sqref="R10:S25"/>
    </sheetView>
  </sheetViews>
  <sheetFormatPr baseColWidth="10" defaultColWidth="11.42578125" defaultRowHeight="15" x14ac:dyDescent="0.25"/>
  <cols>
    <col min="1" max="1" width="11.42578125" customWidth="1"/>
    <col min="2" max="2" width="53.42578125" customWidth="1"/>
    <col min="3" max="3" width="15.28515625" customWidth="1"/>
    <col min="4" max="4" width="19.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42</v>
      </c>
      <c r="C7" s="5"/>
      <c r="D7" s="5"/>
      <c r="E7" s="6"/>
      <c r="F7" s="6"/>
      <c r="G7" s="6"/>
      <c r="H7" s="6"/>
      <c r="I7" s="6"/>
      <c r="J7" s="6"/>
      <c r="K7" s="6"/>
      <c r="L7" s="6"/>
      <c r="M7" s="6"/>
      <c r="N7" s="6"/>
      <c r="O7" s="6"/>
      <c r="P7" s="6"/>
      <c r="Q7" s="7" t="s">
        <v>5</v>
      </c>
    </row>
    <row r="8" spans="2:43" x14ac:dyDescent="0.25">
      <c r="B8" s="127" t="s">
        <v>6</v>
      </c>
      <c r="C8" s="128" t="s">
        <v>7</v>
      </c>
      <c r="D8" s="128" t="s">
        <v>8</v>
      </c>
      <c r="E8" s="129" t="s">
        <v>9</v>
      </c>
      <c r="F8" s="129"/>
      <c r="G8" s="129"/>
      <c r="H8" s="129"/>
      <c r="I8" s="129"/>
      <c r="J8" s="129"/>
      <c r="K8" s="129"/>
      <c r="L8" s="129"/>
      <c r="M8" s="129"/>
      <c r="N8" s="129"/>
      <c r="O8" s="129"/>
      <c r="P8" s="129"/>
      <c r="Q8" s="129"/>
    </row>
    <row r="9" spans="2:43" ht="30.75" customHeight="1" x14ac:dyDescent="0.25">
      <c r="B9" s="127"/>
      <c r="C9" s="128"/>
      <c r="D9" s="128"/>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13446.892538</v>
      </c>
      <c r="D10" s="39">
        <v>10840.837659239996</v>
      </c>
      <c r="E10" s="112">
        <v>295620876.31</v>
      </c>
      <c r="F10" s="112">
        <v>73794192.790000007</v>
      </c>
      <c r="G10" s="112">
        <v>2382640104.9500008</v>
      </c>
      <c r="H10" s="112">
        <v>85826068.170000017</v>
      </c>
      <c r="I10" s="112">
        <v>78852346.969999999</v>
      </c>
      <c r="J10" s="112">
        <v>100161482.87</v>
      </c>
      <c r="K10" s="112">
        <v>93048392.219999999</v>
      </c>
      <c r="L10" s="112">
        <v>85572274.36999999</v>
      </c>
      <c r="M10" s="112">
        <v>4607130018.6300001</v>
      </c>
      <c r="N10" s="112">
        <v>88150910.339999989</v>
      </c>
      <c r="O10" s="112">
        <v>104821307.99000001</v>
      </c>
      <c r="P10" s="112">
        <v>2569818944.3700008</v>
      </c>
      <c r="Q10" s="113">
        <f t="shared" ref="Q10:Q15" si="0">E10+F10+G10+H10+I10+J10+K10+L10+M10+O10+N10+P10</f>
        <v>10565436919.980001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13446.892538</v>
      </c>
      <c r="D11" s="11">
        <v>10790.414936999996</v>
      </c>
      <c r="E11" s="114">
        <v>295620876.31</v>
      </c>
      <c r="F11" s="114">
        <v>73794192.790000007</v>
      </c>
      <c r="G11" s="114">
        <v>2382640104.9500008</v>
      </c>
      <c r="H11" s="114">
        <v>85826068.170000017</v>
      </c>
      <c r="I11" s="114">
        <v>78852346.969999999</v>
      </c>
      <c r="J11" s="114">
        <v>100161482.87</v>
      </c>
      <c r="K11" s="114">
        <v>93048392.219999999</v>
      </c>
      <c r="L11" s="114">
        <v>85572274.36999999</v>
      </c>
      <c r="M11" s="114">
        <v>4607130018.6300001</v>
      </c>
      <c r="N11" s="114">
        <v>88150910.339999989</v>
      </c>
      <c r="O11" s="114">
        <v>104821307.99000001</v>
      </c>
      <c r="P11" s="114">
        <v>2524575393.7000008</v>
      </c>
      <c r="Q11" s="114">
        <f t="shared" si="0"/>
        <v>10520193369.310001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50.422722239999999</v>
      </c>
      <c r="E12" s="12">
        <v>0</v>
      </c>
      <c r="F12" s="12">
        <v>0</v>
      </c>
      <c r="G12" s="12">
        <v>0</v>
      </c>
      <c r="H12" s="12">
        <v>0</v>
      </c>
      <c r="I12" s="12">
        <v>0</v>
      </c>
      <c r="J12" s="12">
        <v>0</v>
      </c>
      <c r="K12" s="12">
        <v>0</v>
      </c>
      <c r="L12" s="12">
        <v>0</v>
      </c>
      <c r="M12" s="12">
        <v>0</v>
      </c>
      <c r="N12" s="12">
        <v>0</v>
      </c>
      <c r="O12" s="12">
        <v>0</v>
      </c>
      <c r="P12" s="114">
        <v>45243550.669999994</v>
      </c>
      <c r="Q12" s="114">
        <f t="shared" si="0"/>
        <v>45243550.669999994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9310.167238</v>
      </c>
      <c r="D13" s="9">
        <v>9372.0064577000012</v>
      </c>
      <c r="E13" s="113">
        <v>545000</v>
      </c>
      <c r="F13" s="113">
        <v>5025490.3600000003</v>
      </c>
      <c r="G13" s="113">
        <v>2952775.6100000003</v>
      </c>
      <c r="H13" s="113">
        <v>3276190.76</v>
      </c>
      <c r="I13" s="113">
        <v>3805991.24</v>
      </c>
      <c r="J13" s="113">
        <v>561350</v>
      </c>
      <c r="K13" s="113">
        <v>3727012.4799999995</v>
      </c>
      <c r="L13" s="113">
        <v>3886708.46</v>
      </c>
      <c r="M13" s="113">
        <v>6362423.4900000002</v>
      </c>
      <c r="N13" s="113">
        <v>17488404.300000001</v>
      </c>
      <c r="O13" s="113">
        <v>2950387.4</v>
      </c>
      <c r="P13" s="113">
        <v>53650502.230000004</v>
      </c>
      <c r="Q13" s="113">
        <f t="shared" si="0"/>
        <v>104232236.33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9310.167238</v>
      </c>
      <c r="D14" s="11">
        <v>9345.6724149999991</v>
      </c>
      <c r="E14" s="114">
        <v>545000</v>
      </c>
      <c r="F14" s="114">
        <v>5025490.3600000003</v>
      </c>
      <c r="G14" s="114">
        <v>2952775.6100000003</v>
      </c>
      <c r="H14" s="114">
        <v>3276190.76</v>
      </c>
      <c r="I14" s="114">
        <v>3805991.24</v>
      </c>
      <c r="J14" s="114">
        <v>561350</v>
      </c>
      <c r="K14" s="114">
        <v>3727012.4799999995</v>
      </c>
      <c r="L14" s="114">
        <v>3886708.46</v>
      </c>
      <c r="M14" s="114">
        <v>6362423.4900000002</v>
      </c>
      <c r="N14" s="114">
        <v>17488404.300000001</v>
      </c>
      <c r="O14" s="114">
        <v>2950387.4</v>
      </c>
      <c r="P14" s="114">
        <v>35652937.600000001</v>
      </c>
      <c r="Q14" s="114">
        <f t="shared" si="0"/>
        <v>86234671.699999988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26.334042699999998</v>
      </c>
      <c r="E15" s="54">
        <v>0</v>
      </c>
      <c r="F15" s="54">
        <v>0</v>
      </c>
      <c r="G15" s="54">
        <v>0</v>
      </c>
      <c r="H15" s="54">
        <v>0</v>
      </c>
      <c r="I15" s="54">
        <v>0</v>
      </c>
      <c r="J15" s="54">
        <v>0</v>
      </c>
      <c r="K15" s="54">
        <v>0</v>
      </c>
      <c r="L15" s="54">
        <v>0</v>
      </c>
      <c r="M15" s="54">
        <v>0</v>
      </c>
      <c r="N15" s="54">
        <v>0</v>
      </c>
      <c r="O15" s="54">
        <v>0</v>
      </c>
      <c r="P15" s="94">
        <v>17997564.630000003</v>
      </c>
      <c r="Q15" s="116">
        <f t="shared" si="0"/>
        <v>17997564.630000003</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22757.059776000002</v>
      </c>
      <c r="D16" s="63">
        <f>D10+D13</f>
        <v>20212.844116939996</v>
      </c>
      <c r="E16" s="115">
        <f t="shared" ref="E16:Q16" si="1">E10+E13</f>
        <v>296165876.31</v>
      </c>
      <c r="F16" s="115">
        <f t="shared" si="1"/>
        <v>78819683.150000006</v>
      </c>
      <c r="G16" s="115">
        <f t="shared" si="1"/>
        <v>2385592880.5600009</v>
      </c>
      <c r="H16" s="115">
        <f t="shared" si="1"/>
        <v>89102258.930000022</v>
      </c>
      <c r="I16" s="115">
        <f t="shared" si="1"/>
        <v>82658338.209999993</v>
      </c>
      <c r="J16" s="115">
        <f t="shared" si="1"/>
        <v>100722832.87</v>
      </c>
      <c r="K16" s="115">
        <f t="shared" si="1"/>
        <v>96775404.700000003</v>
      </c>
      <c r="L16" s="115">
        <f t="shared" si="1"/>
        <v>89458982.829999983</v>
      </c>
      <c r="M16" s="115">
        <f t="shared" si="1"/>
        <v>4613492442.1199999</v>
      </c>
      <c r="N16" s="115">
        <f t="shared" si="1"/>
        <v>105639314.63999999</v>
      </c>
      <c r="O16" s="115">
        <f t="shared" si="1"/>
        <v>107771695.39000002</v>
      </c>
      <c r="P16" s="115">
        <f t="shared" si="1"/>
        <v>2623469446.6000009</v>
      </c>
      <c r="Q16" s="115">
        <f t="shared" si="1"/>
        <v>10669669156.310001</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52" t="s">
        <v>23</v>
      </c>
      <c r="C20" s="20">
        <v>0</v>
      </c>
      <c r="D20" s="20">
        <v>29.612646820000002</v>
      </c>
      <c r="E20" s="20">
        <v>0</v>
      </c>
      <c r="F20" s="20">
        <v>0</v>
      </c>
      <c r="G20" s="20">
        <v>0</v>
      </c>
      <c r="H20" s="20">
        <v>0</v>
      </c>
      <c r="I20" s="20">
        <v>0</v>
      </c>
      <c r="J20" s="20">
        <v>0</v>
      </c>
      <c r="K20" s="20">
        <v>0</v>
      </c>
      <c r="L20" s="20">
        <v>0</v>
      </c>
      <c r="M20" s="113">
        <v>2734474.6</v>
      </c>
      <c r="N20" s="113">
        <v>174000</v>
      </c>
      <c r="O20" s="20">
        <v>0</v>
      </c>
      <c r="P20" s="113">
        <v>6962668.9600000009</v>
      </c>
      <c r="Q20" s="113">
        <f t="shared" ref="Q20:Q23" si="3">E20+F20+G20+H20+I20+J20+K20+L20+M20+O20+N20+P20</f>
        <v>9871143.5600000005</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3" t="s">
        <v>24</v>
      </c>
      <c r="C21" s="21">
        <v>0</v>
      </c>
      <c r="D21" s="21">
        <v>2.9084750000000001</v>
      </c>
      <c r="E21" s="22">
        <v>0</v>
      </c>
      <c r="F21" s="22">
        <v>0</v>
      </c>
      <c r="G21" s="22">
        <v>0</v>
      </c>
      <c r="H21" s="22">
        <v>0</v>
      </c>
      <c r="I21" s="22">
        <v>0</v>
      </c>
      <c r="J21" s="22">
        <v>0</v>
      </c>
      <c r="K21" s="22">
        <v>0</v>
      </c>
      <c r="L21" s="22">
        <v>0</v>
      </c>
      <c r="M21" s="114">
        <v>2734474.6</v>
      </c>
      <c r="N21" s="114">
        <v>174000</v>
      </c>
      <c r="O21" s="22">
        <v>0</v>
      </c>
      <c r="P21" s="22">
        <v>0</v>
      </c>
      <c r="Q21" s="114">
        <f t="shared" si="3"/>
        <v>2908474.6</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37</v>
      </c>
      <c r="C22" s="21">
        <v>0</v>
      </c>
      <c r="D22" s="21">
        <v>26.704171819999999</v>
      </c>
      <c r="E22" s="33">
        <v>0</v>
      </c>
      <c r="F22" s="33">
        <v>0</v>
      </c>
      <c r="G22" s="33">
        <v>0</v>
      </c>
      <c r="H22" s="33">
        <v>0</v>
      </c>
      <c r="I22" s="33">
        <v>0</v>
      </c>
      <c r="J22" s="33">
        <v>0</v>
      </c>
      <c r="K22" s="33">
        <v>0</v>
      </c>
      <c r="L22" s="33">
        <v>0</v>
      </c>
      <c r="M22" s="33">
        <v>0</v>
      </c>
      <c r="N22" s="33">
        <v>0</v>
      </c>
      <c r="O22" s="33">
        <v>0</v>
      </c>
      <c r="P22" s="116">
        <v>6962668.9600000009</v>
      </c>
      <c r="Q22" s="116">
        <f t="shared" si="3"/>
        <v>6962668.9600000009</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2" t="s">
        <v>26</v>
      </c>
      <c r="C23" s="34">
        <v>10</v>
      </c>
      <c r="D23" s="34">
        <v>10</v>
      </c>
      <c r="E23" s="20">
        <v>0</v>
      </c>
      <c r="F23" s="20">
        <v>0</v>
      </c>
      <c r="G23" s="20">
        <v>0</v>
      </c>
      <c r="H23" s="20">
        <v>0</v>
      </c>
      <c r="I23" s="20">
        <v>0</v>
      </c>
      <c r="J23" s="20">
        <v>0</v>
      </c>
      <c r="K23" s="20">
        <v>0</v>
      </c>
      <c r="L23" s="20">
        <v>0</v>
      </c>
      <c r="M23" s="20">
        <v>0</v>
      </c>
      <c r="N23" s="20">
        <v>0</v>
      </c>
      <c r="O23" s="20">
        <v>0</v>
      </c>
      <c r="P23" s="20">
        <v>0</v>
      </c>
      <c r="Q23" s="20">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25</v>
      </c>
      <c r="C24" s="21">
        <v>10</v>
      </c>
      <c r="D24" s="21">
        <v>10</v>
      </c>
      <c r="E24" s="22">
        <v>0</v>
      </c>
      <c r="F24" s="22">
        <v>0</v>
      </c>
      <c r="G24" s="22">
        <v>0</v>
      </c>
      <c r="H24" s="22">
        <v>0</v>
      </c>
      <c r="I24" s="22">
        <v>0</v>
      </c>
      <c r="J24" s="22">
        <v>0</v>
      </c>
      <c r="K24" s="22">
        <v>0</v>
      </c>
      <c r="L24" s="22">
        <v>0</v>
      </c>
      <c r="M24" s="22">
        <v>0</v>
      </c>
      <c r="N24" s="22">
        <v>0</v>
      </c>
      <c r="O24" s="22">
        <v>0</v>
      </c>
      <c r="P24" s="22">
        <v>0</v>
      </c>
      <c r="Q24" s="22"/>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C20+C23</f>
        <v>10</v>
      </c>
      <c r="D25" s="63">
        <f t="shared" ref="D25:Q25" si="4">D20+D23</f>
        <v>39.612646820000002</v>
      </c>
      <c r="E25" s="23">
        <f t="shared" si="4"/>
        <v>0</v>
      </c>
      <c r="F25" s="23">
        <f t="shared" si="4"/>
        <v>0</v>
      </c>
      <c r="G25" s="23">
        <f t="shared" si="4"/>
        <v>0</v>
      </c>
      <c r="H25" s="23">
        <f t="shared" si="4"/>
        <v>0</v>
      </c>
      <c r="I25" s="23">
        <f t="shared" si="4"/>
        <v>0</v>
      </c>
      <c r="J25" s="23">
        <f t="shared" si="4"/>
        <v>0</v>
      </c>
      <c r="K25" s="23">
        <f t="shared" si="4"/>
        <v>0</v>
      </c>
      <c r="L25" s="23">
        <f t="shared" si="4"/>
        <v>0</v>
      </c>
      <c r="M25" s="115">
        <f t="shared" si="4"/>
        <v>2734474.6</v>
      </c>
      <c r="N25" s="115">
        <f t="shared" si="4"/>
        <v>174000</v>
      </c>
      <c r="O25" s="23">
        <f t="shared" si="4"/>
        <v>0</v>
      </c>
      <c r="P25" s="115">
        <f t="shared" si="4"/>
        <v>6962668.9600000009</v>
      </c>
      <c r="Q25" s="115">
        <f t="shared" si="4"/>
        <v>9871143.5600000005</v>
      </c>
      <c r="R25" s="41"/>
      <c r="S25" s="40"/>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C16+C25</f>
        <v>22767.059776000002</v>
      </c>
      <c r="D27" s="63">
        <f t="shared" ref="D27:Q27" si="5">D16+D25</f>
        <v>20252.456763759994</v>
      </c>
      <c r="E27" s="115">
        <f t="shared" si="5"/>
        <v>296165876.31</v>
      </c>
      <c r="F27" s="115">
        <f t="shared" si="5"/>
        <v>78819683.150000006</v>
      </c>
      <c r="G27" s="115">
        <f t="shared" si="5"/>
        <v>2385592880.5600009</v>
      </c>
      <c r="H27" s="115">
        <f t="shared" si="5"/>
        <v>89102258.930000022</v>
      </c>
      <c r="I27" s="115">
        <f t="shared" si="5"/>
        <v>82658338.209999993</v>
      </c>
      <c r="J27" s="115">
        <f t="shared" si="5"/>
        <v>100722832.87</v>
      </c>
      <c r="K27" s="115">
        <f t="shared" si="5"/>
        <v>96775404.700000003</v>
      </c>
      <c r="L27" s="115">
        <f t="shared" si="5"/>
        <v>89458982.829999983</v>
      </c>
      <c r="M27" s="115">
        <f t="shared" si="5"/>
        <v>4616226916.7200003</v>
      </c>
      <c r="N27" s="115">
        <f t="shared" si="5"/>
        <v>105813314.63999999</v>
      </c>
      <c r="O27" s="115">
        <f t="shared" si="5"/>
        <v>107771695.39000002</v>
      </c>
      <c r="P27" s="115">
        <f t="shared" si="5"/>
        <v>2630432115.5600009</v>
      </c>
      <c r="Q27" s="115">
        <f t="shared" si="5"/>
        <v>10679540299.870001</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x14ac:dyDescent="0.25">
      <c r="B28" s="26" t="s">
        <v>43</v>
      </c>
      <c r="C28" s="26"/>
      <c r="D28" s="26"/>
      <c r="E28" s="26"/>
      <c r="F28" s="26"/>
      <c r="G28" s="26"/>
      <c r="H28" s="26"/>
      <c r="I28" s="26"/>
      <c r="J28" s="26"/>
      <c r="K28" s="26"/>
      <c r="L28" s="26"/>
      <c r="M28" s="28"/>
      <c r="N28" s="28"/>
      <c r="O28" s="28"/>
      <c r="P28" s="28"/>
      <c r="Q28" s="28"/>
    </row>
    <row r="29" spans="2:43" x14ac:dyDescent="0.25">
      <c r="B29" s="26" t="s">
        <v>41</v>
      </c>
      <c r="C29" s="26"/>
      <c r="D29" s="26"/>
      <c r="E29" s="26"/>
      <c r="F29" s="26"/>
      <c r="G29" s="26"/>
      <c r="H29" s="26"/>
      <c r="I29" s="26"/>
      <c r="J29" s="26"/>
      <c r="K29" s="26"/>
      <c r="L29" s="26"/>
      <c r="M29" s="28"/>
      <c r="N29" s="28"/>
      <c r="O29" s="28"/>
      <c r="P29" s="28"/>
      <c r="Q29" s="28"/>
    </row>
    <row r="30" spans="2:43" x14ac:dyDescent="0.25">
      <c r="B30" s="26" t="s">
        <v>44</v>
      </c>
      <c r="C30" s="26"/>
      <c r="D30" s="26"/>
      <c r="E30" s="26"/>
      <c r="F30" s="26"/>
      <c r="G30" s="26"/>
      <c r="H30" s="26"/>
      <c r="I30" s="26"/>
      <c r="J30" s="26"/>
      <c r="K30" s="26"/>
      <c r="L30" s="26"/>
      <c r="M30" s="27"/>
      <c r="N30" s="27"/>
      <c r="O30" s="27"/>
      <c r="P30" s="27"/>
      <c r="Q30" s="2"/>
    </row>
    <row r="31" spans="2:43" x14ac:dyDescent="0.25">
      <c r="B31" s="26" t="s">
        <v>45</v>
      </c>
      <c r="C31" s="26"/>
      <c r="D31" s="26"/>
      <c r="E31" s="26"/>
      <c r="F31" s="26"/>
      <c r="G31" s="26"/>
      <c r="H31" s="26"/>
      <c r="I31" s="26"/>
      <c r="J31" s="26"/>
      <c r="K31" s="26"/>
      <c r="L31" s="26"/>
      <c r="M31" s="30"/>
      <c r="N31" s="30"/>
      <c r="O31" s="30"/>
      <c r="P31" s="30"/>
      <c r="Q31" s="30"/>
    </row>
    <row r="32" spans="2:43" x14ac:dyDescent="0.25">
      <c r="B32" s="26"/>
      <c r="C32" s="26"/>
      <c r="D32" s="26"/>
      <c r="E32" s="26"/>
      <c r="F32" s="26"/>
      <c r="G32" s="26"/>
      <c r="H32" s="26"/>
      <c r="I32" s="26"/>
      <c r="J32" s="26"/>
      <c r="K32" s="26"/>
      <c r="L32" s="26"/>
      <c r="M32" s="32"/>
      <c r="N32" s="32"/>
      <c r="O32" s="32"/>
      <c r="P32" s="32"/>
      <c r="Q32" s="32"/>
    </row>
    <row r="33" spans="2:19" x14ac:dyDescent="0.25">
      <c r="B33" s="26"/>
      <c r="C33" s="26"/>
      <c r="D33" s="26"/>
      <c r="E33" s="26"/>
      <c r="F33" s="26"/>
      <c r="G33" s="26"/>
      <c r="H33" s="26"/>
      <c r="I33" s="26"/>
      <c r="J33" s="26"/>
      <c r="K33" s="26"/>
      <c r="L33" s="26"/>
      <c r="R33" s="14"/>
    </row>
    <row r="34" spans="2:19" x14ac:dyDescent="0.25">
      <c r="B34" s="26"/>
      <c r="C34" s="26"/>
      <c r="D34" s="26"/>
      <c r="E34" s="26"/>
      <c r="F34" s="26"/>
      <c r="G34" s="26"/>
      <c r="H34" s="26"/>
      <c r="I34" s="26"/>
      <c r="J34" s="26"/>
      <c r="K34" s="26"/>
      <c r="L34" s="26"/>
      <c r="M34" s="36"/>
      <c r="N34" s="36"/>
      <c r="O34" s="36"/>
      <c r="P34" s="36"/>
      <c r="Q34" s="36"/>
      <c r="R34" s="14"/>
    </row>
    <row r="35" spans="2:19" x14ac:dyDescent="0.25">
      <c r="C35" s="15"/>
      <c r="D35" s="15"/>
      <c r="E35" s="37"/>
      <c r="F35" s="38"/>
      <c r="G35" s="36"/>
      <c r="H35" s="36"/>
      <c r="I35" s="36"/>
      <c r="J35" s="36"/>
      <c r="K35" s="36"/>
      <c r="L35" s="36"/>
      <c r="M35" s="36"/>
      <c r="N35" s="36"/>
      <c r="O35" s="36"/>
      <c r="P35" s="36"/>
      <c r="Q35" s="36"/>
      <c r="R35" s="14"/>
    </row>
    <row r="36" spans="2:19" x14ac:dyDescent="0.25">
      <c r="E36" s="37"/>
      <c r="F36" s="37"/>
    </row>
    <row r="37" spans="2:19" x14ac:dyDescent="0.25">
      <c r="E37" s="37"/>
      <c r="F37" s="37"/>
    </row>
    <row r="38" spans="2:19" x14ac:dyDescent="0.25">
      <c r="E38" s="37"/>
      <c r="F38" s="37"/>
      <c r="R38" s="14"/>
      <c r="S38" s="14"/>
    </row>
    <row r="39" spans="2:19" x14ac:dyDescent="0.25">
      <c r="R39" s="14"/>
    </row>
    <row r="45" spans="2:19" x14ac:dyDescent="0.25">
      <c r="E45" s="52" t="s">
        <v>23</v>
      </c>
    </row>
    <row r="46" spans="2:19" x14ac:dyDescent="0.25">
      <c r="E46" s="53" t="s">
        <v>24</v>
      </c>
    </row>
    <row r="47" spans="2:19" x14ac:dyDescent="0.25">
      <c r="E47" s="53" t="s">
        <v>37</v>
      </c>
    </row>
    <row r="48" spans="2:19" x14ac:dyDescent="0.25">
      <c r="E48" s="52" t="s">
        <v>26</v>
      </c>
    </row>
    <row r="49" spans="5:5" x14ac:dyDescent="0.25">
      <c r="E49" s="53" t="s">
        <v>25</v>
      </c>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AQ43"/>
  <sheetViews>
    <sheetView showGridLines="0" zoomScale="85" zoomScaleNormal="85" workbookViewId="0">
      <selection activeCell="B8" sqref="B8:B9"/>
    </sheetView>
  </sheetViews>
  <sheetFormatPr baseColWidth="10" defaultColWidth="11.42578125" defaultRowHeight="15" x14ac:dyDescent="0.25"/>
  <cols>
    <col min="1" max="1" width="11.42578125" customWidth="1"/>
    <col min="2" max="2" width="63.28515625" customWidth="1"/>
    <col min="3" max="3" width="16.42578125" customWidth="1"/>
    <col min="4" max="4" width="23.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46</v>
      </c>
      <c r="C7" s="5"/>
      <c r="D7" s="5"/>
      <c r="E7" s="6"/>
      <c r="F7" s="6"/>
      <c r="G7" s="6"/>
      <c r="H7" s="6"/>
      <c r="I7" s="6"/>
      <c r="J7" s="6"/>
      <c r="K7" s="6"/>
      <c r="L7" s="6"/>
      <c r="M7" s="6"/>
      <c r="N7" s="6"/>
      <c r="O7" s="6"/>
      <c r="P7" s="6"/>
      <c r="Q7" s="7" t="s">
        <v>5</v>
      </c>
    </row>
    <row r="8" spans="2:43" x14ac:dyDescent="0.25">
      <c r="B8" s="127" t="s">
        <v>6</v>
      </c>
      <c r="C8" s="128" t="s">
        <v>7</v>
      </c>
      <c r="D8" s="128" t="s">
        <v>8</v>
      </c>
      <c r="E8" s="129" t="s">
        <v>9</v>
      </c>
      <c r="F8" s="129"/>
      <c r="G8" s="129"/>
      <c r="H8" s="129"/>
      <c r="I8" s="129"/>
      <c r="J8" s="129"/>
      <c r="K8" s="129"/>
      <c r="L8" s="129"/>
      <c r="M8" s="129"/>
      <c r="N8" s="129"/>
      <c r="O8" s="129"/>
      <c r="P8" s="129"/>
      <c r="Q8" s="129"/>
    </row>
    <row r="9" spans="2:43" ht="30.75" customHeight="1" x14ac:dyDescent="0.25">
      <c r="B9" s="127"/>
      <c r="C9" s="128"/>
      <c r="D9" s="128"/>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20109.233432000001</v>
      </c>
      <c r="D10" s="39">
        <v>20238.423339180001</v>
      </c>
      <c r="E10" s="112">
        <v>64413396.549999982</v>
      </c>
      <c r="F10" s="112">
        <v>75997746.74000001</v>
      </c>
      <c r="G10" s="112">
        <v>117230719.56000002</v>
      </c>
      <c r="H10" s="112">
        <v>80945494.590000004</v>
      </c>
      <c r="I10" s="112">
        <v>86358915.780000001</v>
      </c>
      <c r="J10" s="112">
        <v>98075341.639999986</v>
      </c>
      <c r="K10" s="112">
        <v>4902613096.2500019</v>
      </c>
      <c r="L10" s="112">
        <v>89278125.049999982</v>
      </c>
      <c r="M10" s="112">
        <v>2515107546.9200001</v>
      </c>
      <c r="N10" s="112">
        <v>92605603.999999985</v>
      </c>
      <c r="O10" s="112">
        <v>119504463.99999999</v>
      </c>
      <c r="P10" s="112">
        <v>2689542151.6799994</v>
      </c>
      <c r="Q10" s="113">
        <f t="shared" ref="Q10:Q16" si="0">E10+F10+G10+H10+I10+J10+K10+L10+M10+O10+N10+P10</f>
        <v>10931672602.760002</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20109.233432000001</v>
      </c>
      <c r="D11" s="11">
        <v>20206.14458593</v>
      </c>
      <c r="E11" s="114">
        <v>64413396.549999982</v>
      </c>
      <c r="F11" s="114">
        <v>75997746.74000001</v>
      </c>
      <c r="G11" s="114">
        <v>117230719.56000002</v>
      </c>
      <c r="H11" s="114">
        <v>80945494.590000004</v>
      </c>
      <c r="I11" s="114">
        <v>86358915.780000001</v>
      </c>
      <c r="J11" s="114">
        <v>96200341.639999986</v>
      </c>
      <c r="K11" s="114">
        <v>4901792254.2000017</v>
      </c>
      <c r="L11" s="114">
        <v>85007457.049999982</v>
      </c>
      <c r="M11" s="114">
        <v>2510120781.71</v>
      </c>
      <c r="N11" s="114">
        <v>90560383.12999998</v>
      </c>
      <c r="O11" s="114">
        <v>118687758.58999999</v>
      </c>
      <c r="P11" s="114">
        <v>2684530927.6599994</v>
      </c>
      <c r="Q11" s="114">
        <f t="shared" si="0"/>
        <v>10911846177.200001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32.278753250000001</v>
      </c>
      <c r="E12" s="12">
        <v>0</v>
      </c>
      <c r="F12" s="12">
        <v>0</v>
      </c>
      <c r="G12" s="12">
        <v>0</v>
      </c>
      <c r="H12" s="12">
        <v>0</v>
      </c>
      <c r="I12" s="12">
        <v>0</v>
      </c>
      <c r="J12" s="114">
        <v>1875000</v>
      </c>
      <c r="K12" s="114">
        <v>820842.05</v>
      </c>
      <c r="L12" s="114">
        <v>4270668</v>
      </c>
      <c r="M12" s="114">
        <v>4986765.21</v>
      </c>
      <c r="N12" s="114">
        <v>2045220.87</v>
      </c>
      <c r="O12" s="114">
        <v>816705.41</v>
      </c>
      <c r="P12" s="114">
        <v>5011224.0200000005</v>
      </c>
      <c r="Q12" s="114">
        <f t="shared" si="0"/>
        <v>19826425.559999999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20680.714764</v>
      </c>
      <c r="D13" s="9">
        <v>20814.829153759998</v>
      </c>
      <c r="E13" s="13">
        <v>0</v>
      </c>
      <c r="F13" s="113">
        <v>4667859.25</v>
      </c>
      <c r="G13" s="113">
        <v>1693370.56</v>
      </c>
      <c r="H13" s="113">
        <v>3044382.2899999996</v>
      </c>
      <c r="I13" s="113">
        <v>7083113.3399999999</v>
      </c>
      <c r="J13" s="113">
        <v>2392031.59</v>
      </c>
      <c r="K13" s="113">
        <v>5295226.6099999994</v>
      </c>
      <c r="L13" s="113">
        <v>11519221.57</v>
      </c>
      <c r="M13" s="113">
        <v>2879103.12</v>
      </c>
      <c r="N13" s="113">
        <v>17015149.02</v>
      </c>
      <c r="O13" s="113">
        <v>21229303.770000003</v>
      </c>
      <c r="P13" s="113">
        <v>37628251.769999996</v>
      </c>
      <c r="Q13" s="113">
        <f t="shared" si="0"/>
        <v>114447012.89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24</v>
      </c>
      <c r="C14" s="11">
        <v>8397.9657850000003</v>
      </c>
      <c r="D14" s="11">
        <v>8397.9657850000003</v>
      </c>
      <c r="E14" s="45">
        <v>0</v>
      </c>
      <c r="F14" s="45">
        <v>0</v>
      </c>
      <c r="G14" s="45">
        <v>0</v>
      </c>
      <c r="H14" s="45">
        <v>0</v>
      </c>
      <c r="I14" s="45">
        <v>0</v>
      </c>
      <c r="J14" s="45">
        <v>0</v>
      </c>
      <c r="K14" s="45">
        <v>0</v>
      </c>
      <c r="L14" s="45">
        <v>0</v>
      </c>
      <c r="M14" s="45">
        <v>0</v>
      </c>
      <c r="N14" s="45">
        <v>0</v>
      </c>
      <c r="O14" s="45">
        <v>0</v>
      </c>
      <c r="P14" s="45">
        <v>0</v>
      </c>
      <c r="Q14" s="45">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25</v>
      </c>
      <c r="C15" s="54">
        <v>12282.748979</v>
      </c>
      <c r="D15" s="54">
        <v>12356.281128769999</v>
      </c>
      <c r="E15" s="54">
        <v>0</v>
      </c>
      <c r="F15" s="94">
        <v>4667859.25</v>
      </c>
      <c r="G15" s="94">
        <v>1693370.56</v>
      </c>
      <c r="H15" s="94">
        <v>3044382.2899999996</v>
      </c>
      <c r="I15" s="94">
        <v>7083113.3399999999</v>
      </c>
      <c r="J15" s="94">
        <v>1739033.53</v>
      </c>
      <c r="K15" s="94">
        <v>2309919.71</v>
      </c>
      <c r="L15" s="94">
        <v>4854966.76</v>
      </c>
      <c r="M15" s="94">
        <v>2080173.27</v>
      </c>
      <c r="N15" s="94">
        <v>4787201.08</v>
      </c>
      <c r="O15" s="94">
        <v>15791932.690000001</v>
      </c>
      <c r="P15" s="94">
        <v>25522222.02</v>
      </c>
      <c r="Q15" s="116">
        <f t="shared" si="0"/>
        <v>73574174.5</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0" t="s">
        <v>37</v>
      </c>
      <c r="C16" s="11">
        <v>0</v>
      </c>
      <c r="D16" s="11">
        <v>60.582239990000005</v>
      </c>
      <c r="E16" s="45">
        <v>0</v>
      </c>
      <c r="F16" s="45">
        <v>0</v>
      </c>
      <c r="G16" s="45">
        <v>0</v>
      </c>
      <c r="H16" s="45">
        <v>0</v>
      </c>
      <c r="I16" s="45">
        <v>0</v>
      </c>
      <c r="J16" s="116">
        <v>652998.06000000006</v>
      </c>
      <c r="K16" s="116">
        <v>2985306.9</v>
      </c>
      <c r="L16" s="116">
        <v>6664254.8099999996</v>
      </c>
      <c r="M16" s="116">
        <v>798929.85</v>
      </c>
      <c r="N16" s="116">
        <v>12227947.939999999</v>
      </c>
      <c r="O16" s="116">
        <v>5437371.0800000001</v>
      </c>
      <c r="P16" s="116">
        <v>12106029.75</v>
      </c>
      <c r="Q16" s="116">
        <f t="shared" si="0"/>
        <v>40872838.390000001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6" t="s">
        <v>29</v>
      </c>
      <c r="C17" s="63">
        <f>C10+C13</f>
        <v>40789.948195999998</v>
      </c>
      <c r="D17" s="63">
        <f>D10+D13</f>
        <v>41053.252492939995</v>
      </c>
      <c r="E17" s="115">
        <f>E10+E13</f>
        <v>64413396.549999982</v>
      </c>
      <c r="F17" s="115">
        <f t="shared" ref="F17:Q17" si="1">F10+F13</f>
        <v>80665605.99000001</v>
      </c>
      <c r="G17" s="115">
        <f t="shared" si="1"/>
        <v>118924090.12000002</v>
      </c>
      <c r="H17" s="115">
        <f t="shared" si="1"/>
        <v>83989876.88000001</v>
      </c>
      <c r="I17" s="115">
        <f t="shared" si="1"/>
        <v>93442029.120000005</v>
      </c>
      <c r="J17" s="115">
        <f t="shared" si="1"/>
        <v>100467373.22999999</v>
      </c>
      <c r="K17" s="115">
        <f t="shared" si="1"/>
        <v>4907908322.8600016</v>
      </c>
      <c r="L17" s="115">
        <f t="shared" si="1"/>
        <v>100797346.61999997</v>
      </c>
      <c r="M17" s="115">
        <f t="shared" si="1"/>
        <v>2517986650.04</v>
      </c>
      <c r="N17" s="115">
        <f t="shared" si="1"/>
        <v>109620753.01999998</v>
      </c>
      <c r="O17" s="115">
        <f t="shared" si="1"/>
        <v>140733767.76999998</v>
      </c>
      <c r="P17" s="115">
        <f t="shared" si="1"/>
        <v>2727170403.4499993</v>
      </c>
      <c r="Q17" s="115">
        <f t="shared" si="1"/>
        <v>11046119615.650002</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x14ac:dyDescent="0.25">
      <c r="B19" s="51"/>
      <c r="C19" s="51"/>
      <c r="D19" s="51"/>
      <c r="E19" s="17"/>
      <c r="F19" s="17"/>
      <c r="G19" s="1"/>
      <c r="H19" s="1"/>
      <c r="I19" s="1"/>
      <c r="J19" s="1"/>
      <c r="K19" s="1"/>
      <c r="L19" s="1"/>
      <c r="M19" s="1"/>
      <c r="N19" s="1"/>
      <c r="O19" s="1"/>
      <c r="P19" s="1"/>
      <c r="Q19" s="2"/>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ht="30" x14ac:dyDescent="0.25">
      <c r="B20" s="16" t="s">
        <v>30</v>
      </c>
      <c r="C20" s="81" t="s">
        <v>7</v>
      </c>
      <c r="D20" s="81" t="s">
        <v>31</v>
      </c>
      <c r="E20" s="19" t="s">
        <v>10</v>
      </c>
      <c r="F20" s="19" t="s">
        <v>11</v>
      </c>
      <c r="G20" s="19" t="s">
        <v>12</v>
      </c>
      <c r="H20" s="19" t="s">
        <v>13</v>
      </c>
      <c r="I20" s="19" t="str">
        <f t="shared" ref="I20:P20" si="2">+I9</f>
        <v>MAYO</v>
      </c>
      <c r="J20" s="19" t="str">
        <f t="shared" si="2"/>
        <v>JUNIO</v>
      </c>
      <c r="K20" s="19" t="str">
        <f t="shared" si="2"/>
        <v>JULIO</v>
      </c>
      <c r="L20" s="19" t="str">
        <f t="shared" si="2"/>
        <v>AGOSTO</v>
      </c>
      <c r="M20" s="19" t="str">
        <f t="shared" si="2"/>
        <v>SEPTIEMBRE</v>
      </c>
      <c r="N20" s="19" t="str">
        <f t="shared" si="2"/>
        <v>OCTUBRE</v>
      </c>
      <c r="O20" s="19" t="str">
        <f t="shared" si="2"/>
        <v>NOVIEMBRE</v>
      </c>
      <c r="P20" s="19" t="str">
        <f t="shared" si="2"/>
        <v>DICIEMBRE</v>
      </c>
      <c r="Q20" s="19" t="s">
        <v>22</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2" t="s">
        <v>23</v>
      </c>
      <c r="C21" s="20">
        <v>221.06963999999999</v>
      </c>
      <c r="D21" s="20">
        <v>232.73573400000001</v>
      </c>
      <c r="E21" s="20">
        <v>0</v>
      </c>
      <c r="F21" s="20">
        <v>0</v>
      </c>
      <c r="G21" s="113">
        <v>2950000</v>
      </c>
      <c r="H21" s="20">
        <v>0</v>
      </c>
      <c r="I21" s="20">
        <v>0</v>
      </c>
      <c r="J21" s="20">
        <v>0</v>
      </c>
      <c r="K21" s="20">
        <v>0</v>
      </c>
      <c r="L21" s="20">
        <v>0</v>
      </c>
      <c r="M21" s="20">
        <v>0</v>
      </c>
      <c r="N21" s="113">
        <v>6893371.0499999998</v>
      </c>
      <c r="O21" s="20">
        <v>0</v>
      </c>
      <c r="P21" s="20">
        <v>0</v>
      </c>
      <c r="Q21" s="113">
        <f t="shared" ref="Q21:Q26" si="3">E21+F21+G21+H21+I21+J21+K21+L21+M21+O21+N21+P21</f>
        <v>9843371.0500000007</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24</v>
      </c>
      <c r="C22" s="33">
        <v>221.06963999999999</v>
      </c>
      <c r="D22" s="33">
        <v>225.84236200000001</v>
      </c>
      <c r="E22" s="33">
        <v>0</v>
      </c>
      <c r="F22" s="33">
        <v>0</v>
      </c>
      <c r="G22" s="116">
        <v>2950000</v>
      </c>
      <c r="H22" s="33">
        <v>0</v>
      </c>
      <c r="I22" s="33">
        <v>0</v>
      </c>
      <c r="J22" s="33">
        <v>0</v>
      </c>
      <c r="K22" s="33">
        <v>0</v>
      </c>
      <c r="L22" s="33">
        <v>0</v>
      </c>
      <c r="M22" s="33">
        <v>0</v>
      </c>
      <c r="N22" s="33">
        <v>0</v>
      </c>
      <c r="O22" s="33">
        <v>0</v>
      </c>
      <c r="P22" s="33">
        <v>0</v>
      </c>
      <c r="Q22" s="116">
        <f t="shared" si="3"/>
        <v>2950000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37</v>
      </c>
      <c r="C23" s="21">
        <v>0</v>
      </c>
      <c r="D23" s="21">
        <v>6.8933720000000003</v>
      </c>
      <c r="E23" s="33">
        <v>0</v>
      </c>
      <c r="F23" s="33">
        <v>0</v>
      </c>
      <c r="G23" s="33">
        <v>0</v>
      </c>
      <c r="H23" s="33">
        <v>0</v>
      </c>
      <c r="I23" s="33">
        <v>0</v>
      </c>
      <c r="J23" s="33">
        <v>0</v>
      </c>
      <c r="K23" s="33">
        <v>0</v>
      </c>
      <c r="L23" s="33">
        <v>0</v>
      </c>
      <c r="M23" s="33">
        <v>0</v>
      </c>
      <c r="N23" s="116">
        <v>6893371.0499999998</v>
      </c>
      <c r="O23" s="33">
        <v>0</v>
      </c>
      <c r="P23" s="33">
        <v>0</v>
      </c>
      <c r="Q23" s="116">
        <f t="shared" si="3"/>
        <v>6893371.0499999998</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2" t="s">
        <v>26</v>
      </c>
      <c r="C24" s="34">
        <v>1783.740151</v>
      </c>
      <c r="D24" s="34">
        <v>1783.740151</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3" t="s">
        <v>25</v>
      </c>
      <c r="C25" s="21">
        <v>1783.740151</v>
      </c>
      <c r="D25" s="21">
        <v>1783.740151</v>
      </c>
      <c r="E25" s="33">
        <v>0</v>
      </c>
      <c r="F25" s="33">
        <v>0</v>
      </c>
      <c r="G25" s="33">
        <v>0</v>
      </c>
      <c r="H25" s="33">
        <v>0</v>
      </c>
      <c r="I25" s="33">
        <v>0</v>
      </c>
      <c r="J25" s="33">
        <v>0</v>
      </c>
      <c r="K25" s="33">
        <v>0</v>
      </c>
      <c r="L25" s="33">
        <v>0</v>
      </c>
      <c r="M25" s="33">
        <v>0</v>
      </c>
      <c r="N25" s="33">
        <v>0</v>
      </c>
      <c r="O25" s="33">
        <v>0</v>
      </c>
      <c r="P25" s="33">
        <v>0</v>
      </c>
      <c r="Q25" s="33"/>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0</v>
      </c>
      <c r="E26" s="33">
        <v>0</v>
      </c>
      <c r="F26" s="33">
        <v>0</v>
      </c>
      <c r="G26" s="33">
        <v>0</v>
      </c>
      <c r="H26" s="33">
        <v>0</v>
      </c>
      <c r="I26" s="33">
        <v>0</v>
      </c>
      <c r="J26" s="33">
        <v>0</v>
      </c>
      <c r="K26" s="33">
        <v>0</v>
      </c>
      <c r="L26" s="33">
        <v>0</v>
      </c>
      <c r="M26" s="33">
        <v>0</v>
      </c>
      <c r="N26" s="33">
        <v>0</v>
      </c>
      <c r="O26" s="33">
        <v>0</v>
      </c>
      <c r="P26" s="33">
        <v>0</v>
      </c>
      <c r="Q26" s="33">
        <f t="shared" si="3"/>
        <v>0</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C21+C24</f>
        <v>2004.8097909999999</v>
      </c>
      <c r="D27" s="63">
        <f>D21+D24</f>
        <v>2016.4758850000001</v>
      </c>
      <c r="E27" s="23">
        <f>E21+E24</f>
        <v>0</v>
      </c>
      <c r="F27" s="23">
        <f t="shared" ref="F27:Q27" si="4">F21+F24</f>
        <v>0</v>
      </c>
      <c r="G27" s="115">
        <f t="shared" si="4"/>
        <v>2950000</v>
      </c>
      <c r="H27" s="23">
        <f t="shared" si="4"/>
        <v>0</v>
      </c>
      <c r="I27" s="23">
        <f t="shared" si="4"/>
        <v>0</v>
      </c>
      <c r="J27" s="23">
        <f t="shared" si="4"/>
        <v>0</v>
      </c>
      <c r="K27" s="23">
        <f t="shared" si="4"/>
        <v>0</v>
      </c>
      <c r="L27" s="23">
        <f t="shared" si="4"/>
        <v>0</v>
      </c>
      <c r="M27" s="23">
        <f t="shared" si="4"/>
        <v>0</v>
      </c>
      <c r="N27" s="115">
        <f t="shared" si="4"/>
        <v>6893371.0499999998</v>
      </c>
      <c r="O27" s="23">
        <f t="shared" si="4"/>
        <v>0</v>
      </c>
      <c r="P27" s="23">
        <f t="shared" si="4"/>
        <v>0</v>
      </c>
      <c r="Q27" s="115">
        <f t="shared" si="4"/>
        <v>9843371.0500000007</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C17+C27</f>
        <v>42794.757986999997</v>
      </c>
      <c r="D29" s="63">
        <f t="shared" ref="D29:Q29" si="5">D17+D27</f>
        <v>43069.728377939995</v>
      </c>
      <c r="E29" s="115">
        <f t="shared" si="5"/>
        <v>64413396.549999982</v>
      </c>
      <c r="F29" s="115">
        <f t="shared" si="5"/>
        <v>80665605.99000001</v>
      </c>
      <c r="G29" s="115">
        <f t="shared" si="5"/>
        <v>121874090.12000002</v>
      </c>
      <c r="H29" s="115">
        <f t="shared" si="5"/>
        <v>83989876.88000001</v>
      </c>
      <c r="I29" s="115">
        <f t="shared" si="5"/>
        <v>93442029.120000005</v>
      </c>
      <c r="J29" s="115">
        <f t="shared" si="5"/>
        <v>100467373.22999999</v>
      </c>
      <c r="K29" s="115">
        <f t="shared" si="5"/>
        <v>4907908322.8600016</v>
      </c>
      <c r="L29" s="115">
        <f t="shared" si="5"/>
        <v>100797346.61999997</v>
      </c>
      <c r="M29" s="115">
        <f t="shared" si="5"/>
        <v>2517986650.04</v>
      </c>
      <c r="N29" s="115">
        <f t="shared" si="5"/>
        <v>116514124.06999998</v>
      </c>
      <c r="O29" s="115">
        <f t="shared" si="5"/>
        <v>140733767.76999998</v>
      </c>
      <c r="P29" s="115">
        <f t="shared" si="5"/>
        <v>2727170403.4499993</v>
      </c>
      <c r="Q29" s="115">
        <f t="shared" si="5"/>
        <v>11055962986.700001</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27" t="s">
        <v>47</v>
      </c>
      <c r="C30" s="27"/>
      <c r="D30" s="27"/>
      <c r="E30" s="47"/>
      <c r="F30" s="47"/>
      <c r="G30" s="47"/>
      <c r="H30" s="47"/>
      <c r="I30" s="47"/>
      <c r="J30" s="47"/>
      <c r="K30" s="28"/>
      <c r="L30" s="28"/>
      <c r="M30" s="28"/>
      <c r="N30" s="28"/>
      <c r="O30" s="28"/>
      <c r="P30" s="28"/>
      <c r="Q30" s="28"/>
    </row>
    <row r="31" spans="2:43" x14ac:dyDescent="0.25">
      <c r="B31" s="29" t="s">
        <v>41</v>
      </c>
      <c r="C31" s="29"/>
      <c r="D31" s="50"/>
      <c r="E31" s="47"/>
      <c r="F31" s="47"/>
      <c r="G31" s="47"/>
      <c r="H31" s="47"/>
      <c r="I31" s="47"/>
      <c r="J31" s="47"/>
      <c r="K31" s="28"/>
      <c r="L31" s="28"/>
      <c r="M31" s="28"/>
      <c r="N31" s="28"/>
      <c r="O31" s="28"/>
      <c r="P31" s="28"/>
      <c r="Q31" s="28"/>
    </row>
    <row r="32" spans="2:43" x14ac:dyDescent="0.25">
      <c r="B32" s="135"/>
      <c r="C32" s="135"/>
      <c r="D32" s="135"/>
      <c r="E32" s="135"/>
      <c r="F32" s="48"/>
      <c r="G32" s="48"/>
      <c r="H32" s="48"/>
      <c r="I32" s="49"/>
      <c r="J32" s="48"/>
      <c r="K32" s="27"/>
      <c r="L32" s="27"/>
      <c r="M32" s="27"/>
      <c r="N32" s="27"/>
      <c r="O32" s="27"/>
      <c r="P32" s="27"/>
      <c r="Q32" s="2"/>
    </row>
    <row r="33" spans="2:19" x14ac:dyDescent="0.25">
      <c r="B33" s="135"/>
      <c r="C33" s="135"/>
      <c r="D33" s="135"/>
      <c r="E33" s="135"/>
      <c r="F33" s="135"/>
      <c r="G33" s="135"/>
      <c r="H33" s="135"/>
      <c r="I33" s="135"/>
      <c r="J33" s="135"/>
      <c r="K33" s="30"/>
      <c r="L33" s="30"/>
      <c r="M33" s="30"/>
      <c r="N33" s="30"/>
      <c r="O33" s="30"/>
      <c r="P33" s="30"/>
      <c r="Q33" s="30"/>
    </row>
    <row r="34" spans="2:19" x14ac:dyDescent="0.25">
      <c r="B34" s="136"/>
      <c r="C34" s="136"/>
      <c r="D34" s="136"/>
      <c r="E34" s="136"/>
      <c r="F34" s="136"/>
      <c r="G34" s="136"/>
      <c r="H34" s="136"/>
      <c r="I34" s="136"/>
      <c r="J34" s="46"/>
      <c r="K34" s="32"/>
      <c r="L34" s="32"/>
      <c r="M34" s="32"/>
      <c r="N34" s="32"/>
      <c r="O34" s="32"/>
      <c r="P34" s="32"/>
      <c r="Q34" s="32"/>
    </row>
    <row r="35" spans="2:19" x14ac:dyDescent="0.25">
      <c r="E35" s="46"/>
      <c r="F35" s="46"/>
      <c r="G35" s="46"/>
      <c r="H35" s="46"/>
      <c r="I35" s="46"/>
      <c r="J35" s="46"/>
      <c r="R35" s="14"/>
    </row>
    <row r="36" spans="2:19" x14ac:dyDescent="0.25">
      <c r="D36" s="2"/>
      <c r="E36" s="37"/>
      <c r="F36" s="38"/>
      <c r="G36" s="36"/>
      <c r="H36" s="36"/>
      <c r="I36" s="36"/>
      <c r="J36" s="36"/>
      <c r="K36" s="36"/>
      <c r="L36" s="36"/>
      <c r="M36" s="36"/>
      <c r="N36" s="36"/>
      <c r="O36" s="36"/>
      <c r="P36" s="36"/>
      <c r="Q36" s="36"/>
      <c r="R36" s="14"/>
    </row>
    <row r="37" spans="2:19" x14ac:dyDescent="0.25">
      <c r="C37" s="15"/>
      <c r="D37" s="15"/>
      <c r="E37" s="37"/>
      <c r="F37" s="38"/>
      <c r="G37" s="36"/>
      <c r="H37" s="36"/>
      <c r="I37" s="36"/>
      <c r="J37" s="36"/>
      <c r="K37" s="36"/>
      <c r="L37" s="36"/>
      <c r="M37" s="36"/>
      <c r="N37" s="36"/>
      <c r="O37" s="36"/>
      <c r="P37" s="36"/>
      <c r="Q37" s="36"/>
      <c r="R37" s="14"/>
    </row>
    <row r="38" spans="2:19" x14ac:dyDescent="0.25">
      <c r="D38" s="52"/>
      <c r="E38" s="37"/>
      <c r="F38" s="37"/>
    </row>
    <row r="39" spans="2:19" x14ac:dyDescent="0.25">
      <c r="D39" s="53"/>
      <c r="E39" s="37"/>
      <c r="F39" s="37"/>
    </row>
    <row r="40" spans="2:19" x14ac:dyDescent="0.25">
      <c r="D40" s="53"/>
      <c r="E40" s="37"/>
      <c r="F40" s="37"/>
      <c r="R40" s="14"/>
      <c r="S40" s="14"/>
    </row>
    <row r="41" spans="2:19" x14ac:dyDescent="0.25">
      <c r="D41" s="52"/>
      <c r="R41" s="14"/>
    </row>
    <row r="42" spans="2:19" x14ac:dyDescent="0.25">
      <c r="D42" s="53"/>
    </row>
    <row r="43" spans="2:19" x14ac:dyDescent="0.25">
      <c r="D43" s="53"/>
    </row>
  </sheetData>
  <mergeCells count="12">
    <mergeCell ref="B32:E32"/>
    <mergeCell ref="B33:J33"/>
    <mergeCell ref="B34:I3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AQ38"/>
  <sheetViews>
    <sheetView showGridLines="0" zoomScale="85" zoomScaleNormal="85" workbookViewId="0">
      <selection activeCell="B8" sqref="B8:B9"/>
    </sheetView>
  </sheetViews>
  <sheetFormatPr baseColWidth="10" defaultColWidth="11.42578125" defaultRowHeight="15" x14ac:dyDescent="0.25"/>
  <cols>
    <col min="1" max="1" width="11.42578125" customWidth="1"/>
    <col min="2" max="2" width="53.140625" customWidth="1"/>
    <col min="3" max="3" width="17.140625" customWidth="1"/>
    <col min="4" max="4" width="19.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48</v>
      </c>
      <c r="C7" s="5"/>
      <c r="D7" s="5"/>
      <c r="E7" s="6"/>
      <c r="F7" s="6"/>
      <c r="G7" s="6"/>
      <c r="H7" s="6"/>
      <c r="I7" s="6"/>
      <c r="J7" s="6"/>
      <c r="K7" s="6"/>
      <c r="L7" s="6"/>
      <c r="M7" s="6"/>
      <c r="N7" s="6"/>
      <c r="O7" s="6"/>
      <c r="P7" s="6"/>
      <c r="Q7" s="7" t="s">
        <v>5</v>
      </c>
    </row>
    <row r="8" spans="2:43" x14ac:dyDescent="0.25">
      <c r="B8" s="127" t="s">
        <v>6</v>
      </c>
      <c r="C8" s="128" t="s">
        <v>7</v>
      </c>
      <c r="D8" s="128" t="s">
        <v>8</v>
      </c>
      <c r="E8" s="129" t="s">
        <v>9</v>
      </c>
      <c r="F8" s="129"/>
      <c r="G8" s="129"/>
      <c r="H8" s="129"/>
      <c r="I8" s="129"/>
      <c r="J8" s="129"/>
      <c r="K8" s="129"/>
      <c r="L8" s="129"/>
      <c r="M8" s="129"/>
      <c r="N8" s="129"/>
      <c r="O8" s="129"/>
      <c r="P8" s="129"/>
      <c r="Q8" s="129"/>
    </row>
    <row r="9" spans="2:43" ht="30.75" customHeight="1" x14ac:dyDescent="0.25">
      <c r="B9" s="127"/>
      <c r="C9" s="128"/>
      <c r="D9" s="128"/>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21883.965501999999</v>
      </c>
      <c r="D10" s="39">
        <v>21995.553203889987</v>
      </c>
      <c r="E10" s="113">
        <v>75423272.88000001</v>
      </c>
      <c r="F10" s="113">
        <v>88731319.029999986</v>
      </c>
      <c r="G10" s="113">
        <v>2713506959.5799999</v>
      </c>
      <c r="H10" s="113">
        <v>985357411.44000006</v>
      </c>
      <c r="I10" s="113">
        <v>88160027.069999993</v>
      </c>
      <c r="J10" s="113">
        <v>1832783671.3399997</v>
      </c>
      <c r="K10" s="113">
        <v>101198911.74000002</v>
      </c>
      <c r="L10" s="113">
        <v>1832911117.5899999</v>
      </c>
      <c r="M10" s="113">
        <v>979279275.24000013</v>
      </c>
      <c r="N10" s="113">
        <v>104340279.13000001</v>
      </c>
      <c r="O10" s="113">
        <v>1890633270.2100008</v>
      </c>
      <c r="P10" s="113">
        <v>1042307835.5500002</v>
      </c>
      <c r="Q10" s="113">
        <f t="shared" ref="Q10:Q15" si="0">E10+F10+G10+H10+I10+J10+K10+L10+M10+O10+N10+P10</f>
        <v>11734633350.799999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21883.965501999999</v>
      </c>
      <c r="D11" s="11">
        <v>21914.805672999988</v>
      </c>
      <c r="E11" s="114">
        <v>75423272.88000001</v>
      </c>
      <c r="F11" s="114">
        <v>88731319.029999986</v>
      </c>
      <c r="G11" s="114">
        <v>2713506959.5799999</v>
      </c>
      <c r="H11" s="114">
        <v>959276140.82000005</v>
      </c>
      <c r="I11" s="114">
        <v>87264705.139999986</v>
      </c>
      <c r="J11" s="114">
        <v>1831724336.1399996</v>
      </c>
      <c r="K11" s="114">
        <v>99630103.600000024</v>
      </c>
      <c r="L11" s="114">
        <v>1831537221</v>
      </c>
      <c r="M11" s="114">
        <v>977562182.37000012</v>
      </c>
      <c r="N11" s="114">
        <v>92688746.110000014</v>
      </c>
      <c r="O11" s="114">
        <v>1882745213.7200007</v>
      </c>
      <c r="P11" s="114">
        <v>1035384338.6900001</v>
      </c>
      <c r="Q11" s="114">
        <f t="shared" si="0"/>
        <v>11675474539.080002</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80.747530889999979</v>
      </c>
      <c r="E12" s="12">
        <v>0</v>
      </c>
      <c r="F12" s="12">
        <v>0</v>
      </c>
      <c r="G12" s="12">
        <v>0</v>
      </c>
      <c r="H12" s="114">
        <v>26081270.620000001</v>
      </c>
      <c r="I12" s="114">
        <v>895321.92999999993</v>
      </c>
      <c r="J12" s="114">
        <v>1059335.2</v>
      </c>
      <c r="K12" s="114">
        <v>1568808.14</v>
      </c>
      <c r="L12" s="114">
        <v>1373896.59</v>
      </c>
      <c r="M12" s="114">
        <v>1717092.8699999999</v>
      </c>
      <c r="N12" s="114">
        <v>11651533.02</v>
      </c>
      <c r="O12" s="114">
        <v>7888056.4900000002</v>
      </c>
      <c r="P12" s="114">
        <v>6923496.8599999994</v>
      </c>
      <c r="Q12" s="114">
        <f t="shared" si="0"/>
        <v>59158811.719999999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28323.964951000002</v>
      </c>
      <c r="D13" s="9">
        <v>28420.50277404</v>
      </c>
      <c r="E13" s="113">
        <v>2375018</v>
      </c>
      <c r="F13" s="113">
        <v>5084538.83</v>
      </c>
      <c r="G13" s="113">
        <v>17020911.77</v>
      </c>
      <c r="H13" s="113">
        <v>6364572.9199999999</v>
      </c>
      <c r="I13" s="113">
        <v>4705971.08</v>
      </c>
      <c r="J13" s="113">
        <v>22685613.619999997</v>
      </c>
      <c r="K13" s="113">
        <v>10817160.279999999</v>
      </c>
      <c r="L13" s="113">
        <v>7688738.4699999988</v>
      </c>
      <c r="M13" s="113">
        <v>120819399.53</v>
      </c>
      <c r="N13" s="113">
        <v>190114130.81999999</v>
      </c>
      <c r="O13" s="113">
        <v>16625640.710000003</v>
      </c>
      <c r="P13" s="113">
        <v>31185052.07</v>
      </c>
      <c r="Q13" s="113">
        <f t="shared" si="0"/>
        <v>435486748.09999996</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28323.964951000002</v>
      </c>
      <c r="D14" s="11">
        <v>28366.150847000001</v>
      </c>
      <c r="E14" s="114">
        <v>2375018</v>
      </c>
      <c r="F14" s="114">
        <v>5084538.83</v>
      </c>
      <c r="G14" s="114">
        <v>17020911.77</v>
      </c>
      <c r="H14" s="114">
        <v>5866644.2699999996</v>
      </c>
      <c r="I14" s="114">
        <v>3601111.61</v>
      </c>
      <c r="J14" s="114">
        <v>14015742.379999999</v>
      </c>
      <c r="K14" s="114">
        <v>5155527.67</v>
      </c>
      <c r="L14" s="114">
        <v>3391789.4</v>
      </c>
      <c r="M14" s="114">
        <v>117069347.09999999</v>
      </c>
      <c r="N14" s="114">
        <v>188421190.32999998</v>
      </c>
      <c r="O14" s="114">
        <v>10080024.710000001</v>
      </c>
      <c r="P14" s="114">
        <v>16830503.850000001</v>
      </c>
      <c r="Q14" s="114">
        <f t="shared" si="0"/>
        <v>388912349.92000002</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54.35192704</v>
      </c>
      <c r="E15" s="54">
        <v>0</v>
      </c>
      <c r="F15" s="54">
        <v>0</v>
      </c>
      <c r="G15" s="54">
        <v>0</v>
      </c>
      <c r="H15" s="116">
        <v>497928.65</v>
      </c>
      <c r="I15" s="116">
        <v>1104859.47</v>
      </c>
      <c r="J15" s="116">
        <v>8669871.2400000002</v>
      </c>
      <c r="K15" s="116">
        <v>5661632.6099999994</v>
      </c>
      <c r="L15" s="116">
        <v>4296949.0699999994</v>
      </c>
      <c r="M15" s="116">
        <v>3750052.4299999997</v>
      </c>
      <c r="N15" s="116">
        <v>1692940.4900000002</v>
      </c>
      <c r="O15" s="116">
        <v>6545616.0000000009</v>
      </c>
      <c r="P15" s="116">
        <v>14354548.219999999</v>
      </c>
      <c r="Q15" s="116">
        <f t="shared" si="0"/>
        <v>46574398.18</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50207.930453000001</v>
      </c>
      <c r="D16" s="63">
        <f t="shared" ref="D16:Q16" si="1">D10+D13</f>
        <v>50416.055977929987</v>
      </c>
      <c r="E16" s="115">
        <f t="shared" si="1"/>
        <v>77798290.88000001</v>
      </c>
      <c r="F16" s="115">
        <f t="shared" si="1"/>
        <v>93815857.859999985</v>
      </c>
      <c r="G16" s="115">
        <f t="shared" si="1"/>
        <v>2730527871.3499999</v>
      </c>
      <c r="H16" s="115">
        <f t="shared" si="1"/>
        <v>991721984.36000001</v>
      </c>
      <c r="I16" s="115">
        <f t="shared" si="1"/>
        <v>92865998.149999991</v>
      </c>
      <c r="J16" s="115">
        <f t="shared" si="1"/>
        <v>1855469284.9599996</v>
      </c>
      <c r="K16" s="115">
        <f t="shared" si="1"/>
        <v>112016072.02000003</v>
      </c>
      <c r="L16" s="115">
        <f t="shared" si="1"/>
        <v>1840599856.0599999</v>
      </c>
      <c r="M16" s="115">
        <f t="shared" si="1"/>
        <v>1100098674.7700002</v>
      </c>
      <c r="N16" s="115">
        <f t="shared" si="1"/>
        <v>294454409.94999999</v>
      </c>
      <c r="O16" s="115">
        <f t="shared" si="1"/>
        <v>1907258910.9200008</v>
      </c>
      <c r="P16" s="115">
        <f t="shared" si="1"/>
        <v>1073492887.6200002</v>
      </c>
      <c r="Q16" s="115">
        <f t="shared" si="1"/>
        <v>12170120098.9</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8" t="s">
        <v>23</v>
      </c>
      <c r="C20" s="20">
        <v>10.000999999999999</v>
      </c>
      <c r="D20" s="20">
        <v>10.000999999999999</v>
      </c>
      <c r="E20" s="117">
        <v>0</v>
      </c>
      <c r="F20" s="117">
        <v>0</v>
      </c>
      <c r="G20" s="117">
        <v>0</v>
      </c>
      <c r="H20" s="117">
        <v>0</v>
      </c>
      <c r="I20" s="117">
        <v>0</v>
      </c>
      <c r="J20" s="117">
        <v>0</v>
      </c>
      <c r="K20" s="117">
        <v>0</v>
      </c>
      <c r="L20" s="117">
        <v>0</v>
      </c>
      <c r="M20" s="117">
        <v>0</v>
      </c>
      <c r="N20" s="117">
        <v>0</v>
      </c>
      <c r="O20" s="117">
        <v>0</v>
      </c>
      <c r="P20" s="117">
        <v>0</v>
      </c>
      <c r="Q20" s="117">
        <f t="shared" ref="Q20:Q23" si="3">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24</v>
      </c>
      <c r="C21" s="21">
        <v>10.000999999999999</v>
      </c>
      <c r="D21" s="21">
        <v>10.000999999999999</v>
      </c>
      <c r="E21" s="7">
        <v>0</v>
      </c>
      <c r="F21" s="7">
        <v>0</v>
      </c>
      <c r="G21" s="7">
        <v>0</v>
      </c>
      <c r="H21" s="7">
        <v>0</v>
      </c>
      <c r="I21" s="7">
        <v>0</v>
      </c>
      <c r="J21" s="7">
        <v>0</v>
      </c>
      <c r="K21" s="7">
        <v>0</v>
      </c>
      <c r="L21" s="7">
        <v>0</v>
      </c>
      <c r="M21" s="7">
        <v>0</v>
      </c>
      <c r="N21" s="7">
        <v>0</v>
      </c>
      <c r="O21" s="7">
        <v>0</v>
      </c>
      <c r="P21" s="7">
        <v>0</v>
      </c>
      <c r="Q21" s="7">
        <f t="shared" si="3"/>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26</v>
      </c>
      <c r="C22" s="34">
        <v>593.94655</v>
      </c>
      <c r="D22" s="34">
        <v>594.14655000000005</v>
      </c>
      <c r="E22" s="117">
        <v>0</v>
      </c>
      <c r="F22" s="117">
        <v>0</v>
      </c>
      <c r="G22" s="117">
        <v>0</v>
      </c>
      <c r="H22" s="117">
        <v>0</v>
      </c>
      <c r="I22" s="117">
        <v>0</v>
      </c>
      <c r="J22" s="117">
        <v>0</v>
      </c>
      <c r="K22" s="117">
        <v>0</v>
      </c>
      <c r="L22" s="117">
        <v>0</v>
      </c>
      <c r="M22" s="117">
        <v>0</v>
      </c>
      <c r="N22" s="117">
        <v>0</v>
      </c>
      <c r="O22" s="117">
        <v>0</v>
      </c>
      <c r="P22" s="117">
        <v>0</v>
      </c>
      <c r="Q22" s="117">
        <f t="shared" si="3"/>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25</v>
      </c>
      <c r="C23" s="21">
        <v>593.94655</v>
      </c>
      <c r="D23" s="21">
        <v>594.14655000000005</v>
      </c>
      <c r="E23" s="7">
        <v>0</v>
      </c>
      <c r="F23" s="7">
        <v>0</v>
      </c>
      <c r="G23" s="7">
        <v>0</v>
      </c>
      <c r="H23" s="7">
        <v>0</v>
      </c>
      <c r="I23" s="7">
        <v>0</v>
      </c>
      <c r="J23" s="7">
        <v>0</v>
      </c>
      <c r="K23" s="7">
        <v>0</v>
      </c>
      <c r="L23" s="7">
        <v>0</v>
      </c>
      <c r="M23" s="7">
        <v>0</v>
      </c>
      <c r="N23" s="7">
        <v>0</v>
      </c>
      <c r="O23" s="7">
        <v>0</v>
      </c>
      <c r="P23" s="7">
        <v>0</v>
      </c>
      <c r="Q23" s="7">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s="24" customFormat="1" x14ac:dyDescent="0.25">
      <c r="B24" s="16" t="s">
        <v>32</v>
      </c>
      <c r="C24" s="63">
        <f>C20+C22</f>
        <v>603.94754999999998</v>
      </c>
      <c r="D24" s="63">
        <f t="shared" ref="D24:Q24" si="4">D20+D22</f>
        <v>604.14755000000002</v>
      </c>
      <c r="E24" s="118">
        <f>E20+E22</f>
        <v>0</v>
      </c>
      <c r="F24" s="118">
        <f t="shared" si="4"/>
        <v>0</v>
      </c>
      <c r="G24" s="118">
        <f t="shared" si="4"/>
        <v>0</v>
      </c>
      <c r="H24" s="118">
        <f t="shared" si="4"/>
        <v>0</v>
      </c>
      <c r="I24" s="118">
        <f t="shared" si="4"/>
        <v>0</v>
      </c>
      <c r="J24" s="118">
        <f t="shared" si="4"/>
        <v>0</v>
      </c>
      <c r="K24" s="118">
        <f t="shared" si="4"/>
        <v>0</v>
      </c>
      <c r="L24" s="118">
        <f t="shared" si="4"/>
        <v>0</v>
      </c>
      <c r="M24" s="118">
        <f t="shared" si="4"/>
        <v>0</v>
      </c>
      <c r="N24" s="118">
        <f t="shared" si="4"/>
        <v>0</v>
      </c>
      <c r="O24" s="118">
        <f t="shared" si="4"/>
        <v>0</v>
      </c>
      <c r="P24" s="118">
        <f t="shared" si="4"/>
        <v>0</v>
      </c>
      <c r="Q24" s="118">
        <f t="shared" si="4"/>
        <v>0</v>
      </c>
      <c r="R24" s="41"/>
      <c r="S24" s="41"/>
      <c r="T24" s="41"/>
      <c r="U24" s="41"/>
      <c r="V24" s="41"/>
      <c r="W24" s="41"/>
      <c r="X24" s="41"/>
      <c r="Y24" s="41"/>
      <c r="Z24" s="41"/>
      <c r="AA24" s="41"/>
      <c r="AB24" s="41"/>
      <c r="AC24" s="43"/>
      <c r="AD24" s="43"/>
      <c r="AE24" s="43"/>
      <c r="AF24" s="43"/>
      <c r="AG24" s="43"/>
      <c r="AH24" s="43"/>
      <c r="AI24" s="43"/>
      <c r="AJ24" s="43"/>
      <c r="AK24" s="43"/>
      <c r="AL24" s="43"/>
      <c r="AM24" s="43"/>
      <c r="AN24" s="43"/>
      <c r="AO24" s="43"/>
      <c r="AP24" s="43"/>
      <c r="AQ24" s="43"/>
    </row>
    <row r="25" spans="2:43" x14ac:dyDescent="0.25">
      <c r="C25" s="21"/>
      <c r="D25" s="21"/>
      <c r="E25" s="22"/>
      <c r="F25" s="22"/>
      <c r="G25" s="22"/>
      <c r="H25" s="22"/>
      <c r="I25" s="22"/>
      <c r="J25" s="22"/>
      <c r="K25" s="22"/>
      <c r="L25" s="22"/>
      <c r="M25" s="22"/>
      <c r="N25" s="22"/>
      <c r="O25" s="22"/>
      <c r="P25" s="22"/>
      <c r="Q25" s="22"/>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s="25" customFormat="1" x14ac:dyDescent="0.25">
      <c r="B26" s="16" t="s">
        <v>33</v>
      </c>
      <c r="C26" s="63">
        <f>C16+C24</f>
        <v>50811.878002999998</v>
      </c>
      <c r="D26" s="63">
        <f t="shared" ref="D26:Q26" si="5">D16+D24</f>
        <v>51020.203527929989</v>
      </c>
      <c r="E26" s="115">
        <f t="shared" si="5"/>
        <v>77798290.88000001</v>
      </c>
      <c r="F26" s="115">
        <f t="shared" si="5"/>
        <v>93815857.859999985</v>
      </c>
      <c r="G26" s="115">
        <f t="shared" si="5"/>
        <v>2730527871.3499999</v>
      </c>
      <c r="H26" s="115">
        <f t="shared" si="5"/>
        <v>991721984.36000001</v>
      </c>
      <c r="I26" s="115">
        <f t="shared" si="5"/>
        <v>92865998.149999991</v>
      </c>
      <c r="J26" s="115">
        <f t="shared" si="5"/>
        <v>1855469284.9599996</v>
      </c>
      <c r="K26" s="115">
        <f t="shared" si="5"/>
        <v>112016072.02000003</v>
      </c>
      <c r="L26" s="115">
        <f t="shared" si="5"/>
        <v>1840599856.0599999</v>
      </c>
      <c r="M26" s="115">
        <f t="shared" si="5"/>
        <v>1100098674.7700002</v>
      </c>
      <c r="N26" s="115">
        <f t="shared" si="5"/>
        <v>294454409.94999999</v>
      </c>
      <c r="O26" s="115">
        <f t="shared" si="5"/>
        <v>1907258910.9200008</v>
      </c>
      <c r="P26" s="115">
        <f t="shared" si="5"/>
        <v>1073492887.6200002</v>
      </c>
      <c r="Q26" s="115">
        <f t="shared" si="5"/>
        <v>12170120098.9</v>
      </c>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27" t="s">
        <v>49</v>
      </c>
      <c r="C27" s="27"/>
      <c r="D27" s="27"/>
      <c r="E27" s="47"/>
      <c r="F27" s="47"/>
      <c r="G27" s="47"/>
      <c r="H27" s="47"/>
      <c r="I27" s="47"/>
      <c r="J27" s="47"/>
      <c r="K27" s="28"/>
      <c r="L27" s="28"/>
      <c r="M27" s="28"/>
      <c r="N27" s="28"/>
      <c r="O27" s="28"/>
      <c r="P27" s="28"/>
      <c r="Q27" s="28"/>
    </row>
    <row r="28" spans="2:43" x14ac:dyDescent="0.25">
      <c r="B28" s="29" t="s">
        <v>41</v>
      </c>
      <c r="C28" s="29"/>
      <c r="D28" s="2"/>
      <c r="E28" s="47"/>
      <c r="F28" s="47"/>
      <c r="G28" s="47"/>
      <c r="H28" s="47"/>
      <c r="I28" s="47"/>
      <c r="J28" s="47"/>
      <c r="K28" s="28"/>
      <c r="L28" s="28"/>
      <c r="M28" s="28"/>
      <c r="N28" s="28"/>
      <c r="O28" s="28"/>
      <c r="P28" s="28"/>
      <c r="Q28" s="28"/>
    </row>
    <row r="29" spans="2:43" x14ac:dyDescent="0.25">
      <c r="B29" s="135"/>
      <c r="C29" s="135"/>
      <c r="D29" s="135"/>
      <c r="E29" s="135"/>
      <c r="F29" s="48"/>
      <c r="G29" s="48"/>
      <c r="H29" s="48"/>
      <c r="I29" s="49"/>
      <c r="J29" s="48"/>
      <c r="K29" s="27"/>
      <c r="L29" s="27"/>
      <c r="M29" s="27"/>
      <c r="N29" s="27"/>
      <c r="O29" s="27"/>
      <c r="P29" s="27"/>
      <c r="Q29" s="2"/>
    </row>
    <row r="30" spans="2:43" x14ac:dyDescent="0.25">
      <c r="B30" s="135"/>
      <c r="C30" s="135"/>
      <c r="D30" s="135"/>
      <c r="E30" s="135"/>
      <c r="F30" s="135"/>
      <c r="G30" s="135"/>
      <c r="H30" s="135"/>
      <c r="I30" s="135"/>
      <c r="J30" s="135"/>
      <c r="K30" s="30"/>
      <c r="L30" s="30"/>
      <c r="M30" s="30"/>
      <c r="N30" s="30"/>
      <c r="O30" s="30"/>
      <c r="P30" s="30"/>
      <c r="Q30" s="30"/>
    </row>
    <row r="31" spans="2:43" x14ac:dyDescent="0.25">
      <c r="B31" s="136"/>
      <c r="C31" s="136"/>
      <c r="D31" s="136"/>
      <c r="E31" s="136"/>
      <c r="F31" s="136"/>
      <c r="G31" s="136"/>
      <c r="H31" s="136"/>
      <c r="I31" s="136"/>
      <c r="J31" s="46"/>
      <c r="K31" s="32"/>
      <c r="L31" s="32"/>
      <c r="M31" s="32"/>
      <c r="N31" s="32"/>
      <c r="O31" s="32"/>
      <c r="P31" s="32"/>
      <c r="Q31" s="32"/>
    </row>
    <row r="32" spans="2:43" x14ac:dyDescent="0.25">
      <c r="E32" s="46"/>
      <c r="F32" s="46"/>
      <c r="G32" s="46"/>
      <c r="H32" s="46"/>
      <c r="I32" s="46"/>
      <c r="J32" s="46"/>
      <c r="R32" s="14"/>
    </row>
    <row r="33" spans="3:19" x14ac:dyDescent="0.25">
      <c r="E33" s="37"/>
      <c r="F33" s="38"/>
      <c r="G33" s="36"/>
      <c r="H33" s="36"/>
      <c r="I33" s="36"/>
      <c r="J33" s="36"/>
      <c r="K33" s="36"/>
      <c r="L33" s="36"/>
      <c r="M33" s="36"/>
      <c r="N33" s="36"/>
      <c r="O33" s="36"/>
      <c r="P33" s="36"/>
      <c r="Q33" s="36"/>
      <c r="R33" s="14"/>
    </row>
    <row r="34" spans="3:19" x14ac:dyDescent="0.25">
      <c r="C34" s="15"/>
      <c r="D34" s="15"/>
      <c r="E34" s="37"/>
      <c r="F34" s="38"/>
      <c r="G34" s="36"/>
      <c r="H34" s="36"/>
      <c r="I34" s="36"/>
      <c r="J34" s="36"/>
      <c r="K34" s="36"/>
      <c r="L34" s="36"/>
      <c r="M34" s="36"/>
      <c r="N34" s="36"/>
      <c r="O34" s="36"/>
      <c r="P34" s="36"/>
      <c r="Q34" s="36"/>
      <c r="R34" s="14"/>
    </row>
    <row r="35" spans="3:19" x14ac:dyDescent="0.25">
      <c r="E35" s="37"/>
      <c r="F35" s="37"/>
    </row>
    <row r="36" spans="3:19" x14ac:dyDescent="0.25">
      <c r="E36" s="37"/>
      <c r="F36" s="37"/>
    </row>
    <row r="37" spans="3:19" x14ac:dyDescent="0.25">
      <c r="E37" s="37"/>
      <c r="F37" s="37"/>
      <c r="R37" s="14"/>
      <c r="S37" s="14"/>
    </row>
    <row r="38" spans="3:19" x14ac:dyDescent="0.25">
      <c r="R38" s="14"/>
    </row>
  </sheetData>
  <mergeCells count="12">
    <mergeCell ref="B29:E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9B07-4274-4456-83E2-132FDC0D6BAB}">
  <sheetPr codeName="Hoja7"/>
  <dimension ref="B1:AQ37"/>
  <sheetViews>
    <sheetView showGridLines="0" zoomScale="85" zoomScaleNormal="85" workbookViewId="0">
      <selection activeCell="B8" sqref="B8:B9"/>
    </sheetView>
  </sheetViews>
  <sheetFormatPr baseColWidth="10" defaultColWidth="11.42578125" defaultRowHeight="15" x14ac:dyDescent="0.25"/>
  <cols>
    <col min="1" max="1" width="5" customWidth="1"/>
    <col min="2" max="2" width="63.42578125" customWidth="1"/>
    <col min="3" max="3" width="16.28515625" customWidth="1"/>
    <col min="4" max="4" width="18.7109375" customWidth="1"/>
    <col min="5" max="17" width="13.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50</v>
      </c>
      <c r="C7" s="5"/>
      <c r="D7" s="5"/>
      <c r="E7" s="6"/>
      <c r="F7" s="6"/>
      <c r="G7" s="6"/>
      <c r="H7" s="6"/>
      <c r="I7" s="6"/>
      <c r="J7" s="6"/>
      <c r="K7" s="6"/>
      <c r="L7" s="6"/>
      <c r="M7" s="6"/>
      <c r="N7" s="6"/>
      <c r="O7" s="6"/>
      <c r="P7" s="6"/>
      <c r="Q7" s="7" t="s">
        <v>5</v>
      </c>
    </row>
    <row r="8" spans="2:43" x14ac:dyDescent="0.25">
      <c r="B8" s="127" t="s">
        <v>6</v>
      </c>
      <c r="C8" s="128" t="s">
        <v>51</v>
      </c>
      <c r="D8" s="128" t="s">
        <v>52</v>
      </c>
      <c r="E8" s="129" t="s">
        <v>9</v>
      </c>
      <c r="F8" s="129"/>
      <c r="G8" s="129"/>
      <c r="H8" s="129"/>
      <c r="I8" s="129"/>
      <c r="J8" s="129"/>
      <c r="K8" s="129"/>
      <c r="L8" s="129"/>
      <c r="M8" s="129"/>
      <c r="N8" s="129"/>
      <c r="O8" s="129"/>
      <c r="P8" s="129"/>
      <c r="Q8" s="129"/>
    </row>
    <row r="9" spans="2:43" x14ac:dyDescent="0.25">
      <c r="B9" s="127"/>
      <c r="C9" s="128"/>
      <c r="D9" s="128"/>
      <c r="E9" s="35" t="s">
        <v>10</v>
      </c>
      <c r="F9" s="35" t="s">
        <v>11</v>
      </c>
      <c r="G9" s="35" t="s">
        <v>12</v>
      </c>
      <c r="H9" s="35" t="s">
        <v>13</v>
      </c>
      <c r="I9" s="35" t="s">
        <v>14</v>
      </c>
      <c r="J9" s="35" t="s">
        <v>15</v>
      </c>
      <c r="K9" s="35" t="s">
        <v>16</v>
      </c>
      <c r="L9" s="35" t="s">
        <v>17</v>
      </c>
      <c r="M9" s="35" t="s">
        <v>18</v>
      </c>
      <c r="N9" s="35" t="s">
        <v>19</v>
      </c>
      <c r="O9" s="35" t="s">
        <v>20</v>
      </c>
      <c r="P9" s="35" t="s">
        <v>21</v>
      </c>
      <c r="Q9" s="35" t="s">
        <v>22</v>
      </c>
      <c r="R9" s="14"/>
      <c r="AH9" s="43"/>
      <c r="AI9" s="43"/>
      <c r="AJ9" s="43"/>
      <c r="AK9" s="43"/>
      <c r="AL9" s="43"/>
      <c r="AM9" s="43"/>
      <c r="AN9" s="43"/>
    </row>
    <row r="10" spans="2:43" x14ac:dyDescent="0.25">
      <c r="B10" s="67" t="s">
        <v>23</v>
      </c>
      <c r="C10" s="68">
        <v>23386.573844999999</v>
      </c>
      <c r="D10" s="69">
        <f t="shared" ref="D10:P10" si="0">D11+D12+D13</f>
        <v>23554549701.880001</v>
      </c>
      <c r="E10" s="69">
        <f t="shared" si="0"/>
        <v>80405518.099999994</v>
      </c>
      <c r="F10" s="69">
        <f t="shared" si="0"/>
        <v>92144492.719999999</v>
      </c>
      <c r="G10" s="69">
        <f t="shared" si="0"/>
        <v>2026720613.3900001</v>
      </c>
      <c r="H10" s="69">
        <f t="shared" si="0"/>
        <v>59143790.079999998</v>
      </c>
      <c r="I10" s="69">
        <f t="shared" si="0"/>
        <v>110812965.98000002</v>
      </c>
      <c r="J10" s="69">
        <f t="shared" si="0"/>
        <v>3741421583.4900002</v>
      </c>
      <c r="K10" s="69">
        <f t="shared" si="0"/>
        <v>984970885.44999993</v>
      </c>
      <c r="L10" s="69">
        <f t="shared" si="0"/>
        <v>971197754.1400001</v>
      </c>
      <c r="M10" s="69">
        <f t="shared" si="0"/>
        <v>956359580.88999999</v>
      </c>
      <c r="N10" s="69">
        <f t="shared" si="0"/>
        <v>58653654.170000002</v>
      </c>
      <c r="O10" s="69">
        <f t="shared" si="0"/>
        <v>1926040729.8</v>
      </c>
      <c r="P10" s="69">
        <f t="shared" si="0"/>
        <v>1057104488.39</v>
      </c>
      <c r="Q10" s="69">
        <f t="shared" ref="Q10:Q16" si="1">E10+F10+G10+H10+I10+J10+K10+L10+M10+O10+N10+P10</f>
        <v>12064976056.599998</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74" t="s">
        <v>24</v>
      </c>
      <c r="C11" s="11">
        <v>23386.573844999999</v>
      </c>
      <c r="D11" s="56">
        <v>23419528725.240002</v>
      </c>
      <c r="E11" s="56">
        <v>80405518.099999994</v>
      </c>
      <c r="F11" s="57">
        <v>92144492.719999999</v>
      </c>
      <c r="G11" s="57">
        <v>2003824514.5</v>
      </c>
      <c r="H11" s="57">
        <v>58801590.079999998</v>
      </c>
      <c r="I11" s="57">
        <v>109434631.58000001</v>
      </c>
      <c r="J11" s="57">
        <v>3739325996.5700002</v>
      </c>
      <c r="K11" s="57">
        <v>984308516.53999996</v>
      </c>
      <c r="L11" s="57">
        <v>969916710.08000004</v>
      </c>
      <c r="M11" s="57">
        <v>955172499.35000002</v>
      </c>
      <c r="N11" s="57">
        <v>54319033.020000003</v>
      </c>
      <c r="O11" s="57">
        <v>1915551633.1099999</v>
      </c>
      <c r="P11" s="57">
        <v>1025183021.23</v>
      </c>
      <c r="Q11" s="57">
        <f t="shared" si="1"/>
        <v>11988388156.880001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74" t="s">
        <v>37</v>
      </c>
      <c r="C12" s="11">
        <v>0</v>
      </c>
      <c r="D12" s="57">
        <v>75020976.640000001</v>
      </c>
      <c r="E12" s="57">
        <v>0</v>
      </c>
      <c r="F12" s="57">
        <v>0</v>
      </c>
      <c r="G12" s="57">
        <v>22896098.890000001</v>
      </c>
      <c r="H12" s="57">
        <v>342200</v>
      </c>
      <c r="I12" s="57">
        <v>1378334.4</v>
      </c>
      <c r="J12" s="57">
        <v>2095586.92</v>
      </c>
      <c r="K12" s="57">
        <v>662368.91</v>
      </c>
      <c r="L12" s="57">
        <v>906044.19</v>
      </c>
      <c r="M12" s="57">
        <v>880281.54</v>
      </c>
      <c r="N12" s="57">
        <v>1345814.14</v>
      </c>
      <c r="O12" s="57">
        <v>232183.01</v>
      </c>
      <c r="P12" s="57">
        <v>13407723.98</v>
      </c>
      <c r="Q12" s="57">
        <f t="shared" si="1"/>
        <v>44146635.980000004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74" t="s">
        <v>53</v>
      </c>
      <c r="C13" s="11">
        <v>0</v>
      </c>
      <c r="D13" s="57">
        <v>60000000</v>
      </c>
      <c r="E13" s="57">
        <v>0</v>
      </c>
      <c r="F13" s="57">
        <v>0</v>
      </c>
      <c r="G13" s="57">
        <v>0</v>
      </c>
      <c r="H13" s="57">
        <v>0</v>
      </c>
      <c r="I13" s="57">
        <v>0</v>
      </c>
      <c r="J13" s="57">
        <v>0</v>
      </c>
      <c r="K13" s="57">
        <v>0</v>
      </c>
      <c r="L13" s="57">
        <v>374999.87</v>
      </c>
      <c r="M13" s="57">
        <v>306800</v>
      </c>
      <c r="N13" s="57">
        <v>2988807.01</v>
      </c>
      <c r="O13" s="57">
        <v>10256913.68</v>
      </c>
      <c r="P13" s="57">
        <v>18513743.18</v>
      </c>
      <c r="Q13" s="57">
        <f t="shared" si="1"/>
        <v>32441263.739999998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60" t="s">
        <v>26</v>
      </c>
      <c r="C14" s="61">
        <v>28315.260254000001</v>
      </c>
      <c r="D14" s="62">
        <f t="shared" ref="D14:P14" si="2">D15+D16</f>
        <v>28680889638.639999</v>
      </c>
      <c r="E14" s="62">
        <f t="shared" si="2"/>
        <v>1650852.56</v>
      </c>
      <c r="F14" s="62">
        <f t="shared" si="2"/>
        <v>5777000.5600000005</v>
      </c>
      <c r="G14" s="62">
        <f t="shared" si="2"/>
        <v>8228670.129999999</v>
      </c>
      <c r="H14" s="62">
        <f t="shared" si="2"/>
        <v>5634345.3300000001</v>
      </c>
      <c r="I14" s="62">
        <f t="shared" si="2"/>
        <v>3939403.09</v>
      </c>
      <c r="J14" s="62">
        <f t="shared" si="2"/>
        <v>23892213.030000001</v>
      </c>
      <c r="K14" s="62">
        <f t="shared" si="2"/>
        <v>27351703.140000001</v>
      </c>
      <c r="L14" s="62">
        <f t="shared" si="2"/>
        <v>23802915.75</v>
      </c>
      <c r="M14" s="62">
        <f t="shared" si="2"/>
        <v>39479824.789999999</v>
      </c>
      <c r="N14" s="62">
        <f t="shared" si="2"/>
        <v>22102585.379999999</v>
      </c>
      <c r="O14" s="62">
        <f t="shared" si="2"/>
        <v>42971810.189999998</v>
      </c>
      <c r="P14" s="62">
        <f t="shared" si="2"/>
        <v>54944651.759999998</v>
      </c>
      <c r="Q14" s="62">
        <f t="shared" si="1"/>
        <v>259775975.70999998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74" t="s">
        <v>25</v>
      </c>
      <c r="C15" s="54">
        <v>28315.260254000001</v>
      </c>
      <c r="D15" s="58">
        <v>28658885645.079998</v>
      </c>
      <c r="E15" s="58">
        <v>1650852.56</v>
      </c>
      <c r="F15" s="58">
        <v>5777000.5600000005</v>
      </c>
      <c r="G15" s="58">
        <v>8228670.129999999</v>
      </c>
      <c r="H15" s="58">
        <v>5634345.3300000001</v>
      </c>
      <c r="I15" s="58">
        <v>3939403.09</v>
      </c>
      <c r="J15" s="58">
        <v>21947225.640000001</v>
      </c>
      <c r="K15" s="58">
        <v>26806862.310000002</v>
      </c>
      <c r="L15" s="58">
        <v>23772261.100000001</v>
      </c>
      <c r="M15" s="58">
        <v>39411868.109999999</v>
      </c>
      <c r="N15" s="58">
        <v>21217603.079999998</v>
      </c>
      <c r="O15" s="58">
        <v>42844468.079999998</v>
      </c>
      <c r="P15" s="58">
        <v>50717359.799999997</v>
      </c>
      <c r="Q15" s="59">
        <f t="shared" si="1"/>
        <v>251947919.78999996</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74" t="s">
        <v>37</v>
      </c>
      <c r="C16" s="11">
        <v>0</v>
      </c>
      <c r="D16" s="57">
        <v>22003993.560000002</v>
      </c>
      <c r="E16" s="57">
        <v>0</v>
      </c>
      <c r="F16" s="57">
        <v>0</v>
      </c>
      <c r="G16" s="57">
        <v>0</v>
      </c>
      <c r="H16" s="57">
        <v>0</v>
      </c>
      <c r="I16" s="57">
        <v>0</v>
      </c>
      <c r="J16" s="57">
        <v>1944987.39</v>
      </c>
      <c r="K16" s="57">
        <v>544840.83000000007</v>
      </c>
      <c r="L16" s="57">
        <v>30654.65</v>
      </c>
      <c r="M16" s="57">
        <v>67956.679999999993</v>
      </c>
      <c r="N16" s="57">
        <v>884982.29999999993</v>
      </c>
      <c r="O16" s="57">
        <v>127342.11</v>
      </c>
      <c r="P16" s="57">
        <v>4227291.96</v>
      </c>
      <c r="Q16" s="57">
        <f t="shared" si="1"/>
        <v>7828055.9199999999</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80" t="s">
        <v>29</v>
      </c>
      <c r="C17" s="63">
        <f t="shared" ref="C17:Q17" si="3">C10+C14</f>
        <v>51701.834099</v>
      </c>
      <c r="D17" s="70">
        <f t="shared" si="3"/>
        <v>52235439340.520004</v>
      </c>
      <c r="E17" s="64">
        <f t="shared" si="3"/>
        <v>82056370.659999996</v>
      </c>
      <c r="F17" s="64">
        <f t="shared" si="3"/>
        <v>97921493.280000001</v>
      </c>
      <c r="G17" s="64">
        <f t="shared" si="3"/>
        <v>2034949283.5200002</v>
      </c>
      <c r="H17" s="64">
        <f t="shared" si="3"/>
        <v>64778135.409999996</v>
      </c>
      <c r="I17" s="64">
        <f t="shared" si="3"/>
        <v>114752369.07000002</v>
      </c>
      <c r="J17" s="64">
        <f t="shared" si="3"/>
        <v>3765313796.5200005</v>
      </c>
      <c r="K17" s="64">
        <f t="shared" si="3"/>
        <v>1012322588.5899999</v>
      </c>
      <c r="L17" s="64">
        <f t="shared" si="3"/>
        <v>995000669.8900001</v>
      </c>
      <c r="M17" s="64">
        <f t="shared" si="3"/>
        <v>995839405.67999995</v>
      </c>
      <c r="N17" s="64">
        <f t="shared" si="3"/>
        <v>80756239.549999997</v>
      </c>
      <c r="O17" s="64">
        <f t="shared" si="3"/>
        <v>1969012539.99</v>
      </c>
      <c r="P17" s="64">
        <f t="shared" si="3"/>
        <v>1112049140.1500001</v>
      </c>
      <c r="Q17" s="64">
        <f t="shared" si="3"/>
        <v>12324752032.309998</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ht="15" customHeight="1" x14ac:dyDescent="0.25">
      <c r="B19" s="80"/>
      <c r="C19" s="63"/>
      <c r="D19" s="63"/>
      <c r="E19" s="66"/>
      <c r="F19" s="66"/>
      <c r="G19" s="66"/>
      <c r="H19" s="66"/>
      <c r="I19" s="66"/>
      <c r="J19" s="66"/>
      <c r="K19" s="66"/>
      <c r="L19" s="66"/>
      <c r="M19" s="66"/>
      <c r="N19" s="66"/>
      <c r="O19" s="66"/>
      <c r="P19" s="66"/>
      <c r="Q19" s="66"/>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60" t="s">
        <v>26</v>
      </c>
      <c r="C20" s="61">
        <v>608.08210699999995</v>
      </c>
      <c r="D20" s="69">
        <f>D21</f>
        <v>608082107</v>
      </c>
      <c r="E20" s="62">
        <v>0</v>
      </c>
      <c r="F20" s="62">
        <v>0</v>
      </c>
      <c r="G20" s="62">
        <v>0</v>
      </c>
      <c r="H20" s="62">
        <v>0</v>
      </c>
      <c r="I20" s="62">
        <v>0</v>
      </c>
      <c r="J20" s="62">
        <v>0</v>
      </c>
      <c r="K20" s="62">
        <v>0</v>
      </c>
      <c r="L20" s="62">
        <v>0</v>
      </c>
      <c r="M20" s="62">
        <v>0</v>
      </c>
      <c r="N20" s="62">
        <v>0</v>
      </c>
      <c r="O20" s="62">
        <v>0</v>
      </c>
      <c r="P20" s="62">
        <v>0</v>
      </c>
      <c r="Q20" s="62">
        <f>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25</v>
      </c>
      <c r="C21" s="11">
        <v>608.08210699999995</v>
      </c>
      <c r="D21" s="56">
        <v>608082107</v>
      </c>
      <c r="E21" s="58">
        <v>0</v>
      </c>
      <c r="F21" s="58">
        <v>0</v>
      </c>
      <c r="G21" s="58">
        <v>0</v>
      </c>
      <c r="H21" s="58">
        <v>0</v>
      </c>
      <c r="I21" s="58">
        <v>0</v>
      </c>
      <c r="J21" s="58">
        <v>0</v>
      </c>
      <c r="K21" s="58">
        <v>0</v>
      </c>
      <c r="L21" s="58">
        <v>0</v>
      </c>
      <c r="M21" s="58">
        <v>0</v>
      </c>
      <c r="N21" s="58">
        <v>0</v>
      </c>
      <c r="O21" s="58">
        <v>0</v>
      </c>
      <c r="P21" s="58">
        <v>0</v>
      </c>
      <c r="Q21" s="58">
        <f>E21+F21+G21+H21+I21+J21+K21+L21+M21+O21+N21+P21</f>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s="24" customFormat="1" x14ac:dyDescent="0.25">
      <c r="B22" s="80" t="s">
        <v>32</v>
      </c>
      <c r="C22" s="63">
        <f t="shared" ref="C22:Q22" si="4">C20</f>
        <v>608.08210699999995</v>
      </c>
      <c r="D22" s="70">
        <f t="shared" si="4"/>
        <v>608082107</v>
      </c>
      <c r="E22" s="64">
        <f t="shared" si="4"/>
        <v>0</v>
      </c>
      <c r="F22" s="64">
        <f t="shared" si="4"/>
        <v>0</v>
      </c>
      <c r="G22" s="64">
        <f t="shared" si="4"/>
        <v>0</v>
      </c>
      <c r="H22" s="64">
        <f t="shared" si="4"/>
        <v>0</v>
      </c>
      <c r="I22" s="64">
        <f t="shared" si="4"/>
        <v>0</v>
      </c>
      <c r="J22" s="64">
        <f t="shared" si="4"/>
        <v>0</v>
      </c>
      <c r="K22" s="64">
        <f t="shared" si="4"/>
        <v>0</v>
      </c>
      <c r="L22" s="64">
        <f t="shared" si="4"/>
        <v>0</v>
      </c>
      <c r="M22" s="65">
        <f t="shared" si="4"/>
        <v>0</v>
      </c>
      <c r="N22" s="65">
        <f t="shared" si="4"/>
        <v>0</v>
      </c>
      <c r="O22" s="65">
        <f t="shared" si="4"/>
        <v>0</v>
      </c>
      <c r="P22" s="65">
        <f t="shared" si="4"/>
        <v>0</v>
      </c>
      <c r="Q22" s="64">
        <f t="shared" si="4"/>
        <v>0</v>
      </c>
      <c r="R22" s="41"/>
      <c r="S22" s="41"/>
      <c r="T22" s="41"/>
      <c r="U22" s="41"/>
      <c r="V22" s="41"/>
      <c r="W22" s="41"/>
      <c r="X22" s="41"/>
      <c r="Y22" s="41"/>
      <c r="Z22" s="41"/>
      <c r="AA22" s="41"/>
      <c r="AB22" s="41"/>
      <c r="AC22" s="43"/>
      <c r="AD22" s="43"/>
      <c r="AE22" s="43"/>
      <c r="AF22" s="43"/>
      <c r="AG22" s="43"/>
      <c r="AH22" s="43"/>
      <c r="AI22" s="43"/>
      <c r="AJ22" s="43"/>
      <c r="AK22" s="43"/>
      <c r="AL22" s="43"/>
      <c r="AM22" s="43"/>
      <c r="AN22" s="43"/>
      <c r="AO22" s="43"/>
      <c r="AP22" s="43"/>
      <c r="AQ22" s="43"/>
    </row>
    <row r="23" spans="2:43" x14ac:dyDescent="0.25">
      <c r="C23" s="21"/>
      <c r="D23" s="21"/>
      <c r="E23" s="22"/>
      <c r="F23" s="22"/>
      <c r="G23" s="22"/>
      <c r="H23" s="22"/>
      <c r="I23" s="22"/>
      <c r="J23" s="22"/>
      <c r="K23" s="22"/>
      <c r="L23" s="22"/>
      <c r="M23" s="22"/>
      <c r="N23" s="22"/>
      <c r="O23" s="22"/>
      <c r="P23" s="22"/>
      <c r="Q23" s="22"/>
      <c r="R23" s="41"/>
      <c r="S23" s="41"/>
      <c r="T23" s="41"/>
      <c r="U23" s="41"/>
      <c r="V23" s="41"/>
      <c r="W23" s="41"/>
      <c r="X23" s="41"/>
      <c r="Y23" s="41"/>
      <c r="Z23" s="41"/>
      <c r="AA23" s="41"/>
      <c r="AB23" s="41"/>
      <c r="AC23" s="43"/>
      <c r="AD23" s="43"/>
      <c r="AE23" s="43"/>
      <c r="AF23" s="43"/>
      <c r="AG23" s="43"/>
      <c r="AH23" s="43"/>
      <c r="AI23" s="43"/>
      <c r="AJ23" s="43"/>
      <c r="AK23" s="43"/>
      <c r="AL23" s="43"/>
      <c r="AM23" s="43"/>
      <c r="AN23" s="43"/>
      <c r="AO23" s="43"/>
      <c r="AP23" s="43"/>
      <c r="AQ23" s="43"/>
    </row>
    <row r="24" spans="2:43" s="25" customFormat="1" x14ac:dyDescent="0.25">
      <c r="B24" s="80" t="s">
        <v>33</v>
      </c>
      <c r="C24" s="63">
        <f t="shared" ref="C24:Q24" si="5">C17+C22</f>
        <v>52309.916206000002</v>
      </c>
      <c r="D24" s="70">
        <f t="shared" si="5"/>
        <v>52843521447.520004</v>
      </c>
      <c r="E24" s="64">
        <f t="shared" si="5"/>
        <v>82056370.659999996</v>
      </c>
      <c r="F24" s="64">
        <f t="shared" si="5"/>
        <v>97921493.280000001</v>
      </c>
      <c r="G24" s="64">
        <f t="shared" si="5"/>
        <v>2034949283.5200002</v>
      </c>
      <c r="H24" s="64">
        <f t="shared" si="5"/>
        <v>64778135.409999996</v>
      </c>
      <c r="I24" s="64">
        <f t="shared" si="5"/>
        <v>114752369.07000002</v>
      </c>
      <c r="J24" s="64">
        <f t="shared" si="5"/>
        <v>3765313796.5200005</v>
      </c>
      <c r="K24" s="64">
        <f t="shared" si="5"/>
        <v>1012322588.5899999</v>
      </c>
      <c r="L24" s="64">
        <f t="shared" si="5"/>
        <v>995000669.8900001</v>
      </c>
      <c r="M24" s="64">
        <f t="shared" si="5"/>
        <v>995839405.67999995</v>
      </c>
      <c r="N24" s="64">
        <f t="shared" si="5"/>
        <v>80756239.549999997</v>
      </c>
      <c r="O24" s="64">
        <f t="shared" si="5"/>
        <v>1969012539.99</v>
      </c>
      <c r="P24" s="64">
        <f t="shared" si="5"/>
        <v>1112049140.1500001</v>
      </c>
      <c r="Q24" s="64">
        <f t="shared" si="5"/>
        <v>12324752032.309998</v>
      </c>
      <c r="R24" s="42"/>
      <c r="S24" s="42"/>
      <c r="T24" s="42"/>
      <c r="U24" s="40"/>
      <c r="V24" s="42"/>
      <c r="W24" s="42"/>
      <c r="X24" s="42"/>
      <c r="Y24" s="44"/>
      <c r="Z24" s="44"/>
      <c r="AA24" s="44"/>
      <c r="AB24" s="44"/>
      <c r="AC24" s="43"/>
      <c r="AD24" s="43"/>
      <c r="AE24" s="43"/>
      <c r="AF24" s="43"/>
      <c r="AG24" s="43"/>
      <c r="AH24" s="43"/>
      <c r="AI24" s="43"/>
      <c r="AJ24" s="43"/>
      <c r="AK24" s="43"/>
      <c r="AL24" s="43"/>
      <c r="AM24" s="43"/>
      <c r="AN24" s="43"/>
      <c r="AO24" s="43"/>
      <c r="AP24" s="43"/>
      <c r="AQ24" s="43"/>
    </row>
    <row r="25" spans="2:43" s="25" customFormat="1" x14ac:dyDescent="0.25">
      <c r="B25" s="73" t="s">
        <v>54</v>
      </c>
      <c r="C25" s="73"/>
      <c r="D25" s="73"/>
      <c r="E25" s="73"/>
      <c r="F25" s="73"/>
      <c r="G25" s="73"/>
      <c r="H25" s="73"/>
      <c r="I25" s="73"/>
      <c r="J25" s="73"/>
      <c r="K25" s="73"/>
      <c r="L25" s="73"/>
      <c r="M25" s="73"/>
      <c r="N25" s="73"/>
      <c r="O25" s="73"/>
      <c r="P25" s="73"/>
      <c r="Q25" s="73"/>
      <c r="R25" s="42"/>
      <c r="S25" s="42"/>
      <c r="T25" s="42"/>
      <c r="U25" s="40"/>
      <c r="V25" s="42"/>
      <c r="W25" s="42"/>
      <c r="X25" s="42"/>
      <c r="Y25" s="44"/>
      <c r="Z25" s="44"/>
      <c r="AA25" s="44"/>
      <c r="AB25" s="44"/>
      <c r="AC25" s="43"/>
      <c r="AD25" s="43"/>
      <c r="AE25" s="43"/>
      <c r="AF25" s="43"/>
      <c r="AG25" s="43"/>
      <c r="AH25" s="43"/>
      <c r="AI25" s="43"/>
      <c r="AJ25" s="43"/>
      <c r="AK25" s="43"/>
      <c r="AL25" s="43"/>
      <c r="AM25" s="43"/>
      <c r="AN25" s="43"/>
      <c r="AO25" s="43"/>
      <c r="AP25" s="43"/>
      <c r="AQ25" s="43"/>
    </row>
    <row r="26" spans="2:43" s="25" customFormat="1" x14ac:dyDescent="0.25">
      <c r="B26" s="72" t="s">
        <v>55</v>
      </c>
      <c r="C26" s="72"/>
      <c r="D26" s="72"/>
      <c r="E26" s="72"/>
      <c r="F26" s="72"/>
      <c r="G26" s="72"/>
      <c r="H26" s="72"/>
      <c r="I26" s="72"/>
      <c r="J26" s="72"/>
      <c r="K26" s="72"/>
      <c r="L26" s="72"/>
      <c r="M26" s="72"/>
      <c r="N26" s="72"/>
      <c r="O26" s="72"/>
      <c r="P26" s="72"/>
      <c r="Q26" s="72"/>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73" t="s">
        <v>56</v>
      </c>
      <c r="C27" s="73"/>
      <c r="D27" s="73"/>
      <c r="E27" s="73"/>
      <c r="F27" s="73"/>
      <c r="G27" s="73"/>
      <c r="H27" s="73"/>
      <c r="I27" s="73"/>
      <c r="J27" s="73"/>
      <c r="K27" s="73"/>
      <c r="L27" s="73"/>
      <c r="M27" s="73"/>
      <c r="N27" s="73"/>
      <c r="O27" s="73"/>
      <c r="P27" s="73"/>
      <c r="Q27" s="73"/>
    </row>
    <row r="28" spans="2:43" x14ac:dyDescent="0.25">
      <c r="B28" s="72" t="s">
        <v>41</v>
      </c>
      <c r="C28" s="71"/>
      <c r="D28" s="2"/>
      <c r="E28" s="2"/>
      <c r="F28" s="48"/>
      <c r="G28" s="48"/>
      <c r="H28" s="48"/>
      <c r="I28" s="49"/>
      <c r="J28" s="48"/>
      <c r="K28" s="27"/>
      <c r="L28" s="27"/>
      <c r="M28" s="27"/>
      <c r="N28" s="27"/>
      <c r="O28" s="27"/>
      <c r="P28" s="27"/>
      <c r="Q28" s="2"/>
    </row>
    <row r="29" spans="2:43" x14ac:dyDescent="0.25">
      <c r="B29" s="135"/>
      <c r="C29" s="135"/>
      <c r="D29" s="135"/>
      <c r="E29" s="135"/>
      <c r="F29" s="135"/>
      <c r="G29" s="135"/>
      <c r="H29" s="135"/>
      <c r="I29" s="135"/>
      <c r="J29" s="135"/>
      <c r="K29" s="30"/>
      <c r="L29" s="30"/>
      <c r="M29" s="30"/>
      <c r="N29" s="30"/>
      <c r="O29" s="30"/>
      <c r="P29" s="30"/>
      <c r="Q29" s="30"/>
    </row>
    <row r="30" spans="2:43" x14ac:dyDescent="0.25">
      <c r="B30" s="136"/>
      <c r="C30" s="136"/>
      <c r="D30" s="136"/>
      <c r="E30" s="136"/>
      <c r="F30" s="136"/>
      <c r="G30" s="136"/>
      <c r="H30" s="136"/>
      <c r="I30" s="136"/>
      <c r="J30" s="46"/>
      <c r="K30" s="32"/>
      <c r="L30" s="32"/>
      <c r="M30" s="32"/>
      <c r="N30" s="32"/>
      <c r="O30" s="32"/>
      <c r="P30" s="32"/>
      <c r="Q30" s="32"/>
    </row>
    <row r="31" spans="2:43" x14ac:dyDescent="0.25">
      <c r="E31" s="46"/>
      <c r="F31" s="46"/>
      <c r="G31" s="46"/>
      <c r="H31" s="46"/>
      <c r="I31" s="46"/>
      <c r="J31" s="46"/>
      <c r="R31" s="14"/>
    </row>
    <row r="32" spans="2:43" x14ac:dyDescent="0.25">
      <c r="E32" s="37"/>
      <c r="F32" s="38"/>
      <c r="G32" s="36"/>
      <c r="H32" s="36"/>
      <c r="I32" s="36"/>
      <c r="J32" s="36"/>
      <c r="K32" s="36"/>
      <c r="L32" s="36"/>
      <c r="M32" s="36"/>
      <c r="N32" s="36"/>
      <c r="O32" s="36"/>
      <c r="P32" s="36"/>
      <c r="Q32" s="36"/>
      <c r="R32" s="14"/>
    </row>
    <row r="33" spans="3:19" x14ac:dyDescent="0.25">
      <c r="C33" s="15"/>
      <c r="D33" s="15"/>
      <c r="E33" s="37"/>
      <c r="F33" s="38"/>
      <c r="G33" s="36"/>
      <c r="H33" s="36"/>
      <c r="I33" s="36"/>
      <c r="J33" s="36"/>
      <c r="K33" s="36"/>
      <c r="L33" s="36"/>
      <c r="M33" s="36"/>
      <c r="N33" s="36"/>
      <c r="O33" s="36"/>
      <c r="P33" s="36"/>
      <c r="Q33" s="36"/>
      <c r="R33" s="14"/>
    </row>
    <row r="34" spans="3:19" x14ac:dyDescent="0.25">
      <c r="E34" s="37"/>
      <c r="F34" s="37"/>
    </row>
    <row r="35" spans="3:19" x14ac:dyDescent="0.25">
      <c r="E35" s="37"/>
      <c r="F35" s="37"/>
    </row>
    <row r="36" spans="3:19" x14ac:dyDescent="0.25">
      <c r="E36" s="37"/>
      <c r="F36" s="37"/>
      <c r="R36" s="14"/>
      <c r="S36" s="14"/>
    </row>
    <row r="37" spans="3:19" x14ac:dyDescent="0.25">
      <c r="R37" s="14"/>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9B74-EB1B-4496-A7D6-35C7BDD6DD6D}">
  <sheetPr codeName="Hoja8"/>
  <dimension ref="A1:S34"/>
  <sheetViews>
    <sheetView showGridLines="0" zoomScaleNormal="100" workbookViewId="0">
      <selection activeCell="B8" sqref="B8:B9"/>
    </sheetView>
  </sheetViews>
  <sheetFormatPr baseColWidth="10" defaultColWidth="11.42578125" defaultRowHeight="15" x14ac:dyDescent="0.25"/>
  <cols>
    <col min="1" max="1" width="11.140625" customWidth="1"/>
    <col min="2" max="2" width="82.7109375" customWidth="1"/>
    <col min="3" max="3" width="19.5703125" customWidth="1"/>
    <col min="4" max="16" width="13" style="15" customWidth="1"/>
    <col min="18" max="18" width="17.85546875" bestFit="1" customWidth="1"/>
    <col min="19" max="19" width="18.42578125" bestFit="1" customWidth="1"/>
  </cols>
  <sheetData>
    <row r="1" spans="2:19" x14ac:dyDescent="0.25">
      <c r="D1" s="1"/>
      <c r="E1" s="1"/>
      <c r="F1" s="1"/>
      <c r="G1" s="1"/>
      <c r="H1" s="1"/>
      <c r="I1" s="1"/>
      <c r="J1" s="1"/>
      <c r="K1" s="1"/>
      <c r="L1" s="1"/>
      <c r="M1" s="1"/>
      <c r="N1" s="1"/>
      <c r="O1" s="1"/>
      <c r="P1" s="2"/>
    </row>
    <row r="2" spans="2:19" ht="28.5" x14ac:dyDescent="0.25">
      <c r="B2" s="130" t="s">
        <v>0</v>
      </c>
      <c r="C2" s="130"/>
      <c r="D2" s="130"/>
      <c r="E2" s="130"/>
      <c r="F2" s="130"/>
      <c r="G2" s="130"/>
      <c r="H2" s="130"/>
      <c r="I2" s="130"/>
      <c r="J2" s="130"/>
      <c r="K2" s="130"/>
      <c r="L2" s="130"/>
      <c r="M2" s="130"/>
      <c r="N2" s="130"/>
      <c r="O2" s="130"/>
      <c r="P2" s="130"/>
    </row>
    <row r="3" spans="2:19" ht="21" x14ac:dyDescent="0.25">
      <c r="B3" s="131" t="s">
        <v>1</v>
      </c>
      <c r="C3" s="131"/>
      <c r="D3" s="131"/>
      <c r="E3" s="131"/>
      <c r="F3" s="131"/>
      <c r="G3" s="131"/>
      <c r="H3" s="131"/>
      <c r="I3" s="131"/>
      <c r="J3" s="131"/>
      <c r="K3" s="131"/>
      <c r="L3" s="131"/>
      <c r="M3" s="131"/>
      <c r="N3" s="131"/>
      <c r="O3" s="131"/>
      <c r="P3" s="131"/>
    </row>
    <row r="4" spans="2:19" ht="15.75" customHeight="1" x14ac:dyDescent="0.25">
      <c r="B4" s="132" t="s">
        <v>2</v>
      </c>
      <c r="C4" s="132"/>
      <c r="D4" s="132"/>
      <c r="E4" s="132"/>
      <c r="F4" s="132"/>
      <c r="G4" s="132"/>
      <c r="H4" s="132"/>
      <c r="I4" s="132"/>
      <c r="J4" s="132"/>
      <c r="K4" s="132"/>
      <c r="L4" s="132"/>
      <c r="M4" s="132"/>
      <c r="N4" s="132"/>
      <c r="O4" s="132"/>
      <c r="P4" s="132"/>
    </row>
    <row r="5" spans="2:19" ht="15.75" customHeight="1" x14ac:dyDescent="0.25">
      <c r="B5" s="132" t="s">
        <v>3</v>
      </c>
      <c r="C5" s="132"/>
      <c r="D5" s="132"/>
      <c r="E5" s="132"/>
      <c r="F5" s="132"/>
      <c r="G5" s="132"/>
      <c r="H5" s="132"/>
      <c r="I5" s="132"/>
      <c r="J5" s="132"/>
      <c r="K5" s="132"/>
      <c r="L5" s="132"/>
      <c r="M5" s="132"/>
      <c r="N5" s="132"/>
      <c r="O5" s="132"/>
      <c r="P5" s="132"/>
    </row>
    <row r="6" spans="2:19" ht="15.75" customHeight="1" x14ac:dyDescent="0.25">
      <c r="B6" s="132"/>
      <c r="C6" s="132"/>
      <c r="D6" s="132"/>
      <c r="E6" s="132"/>
      <c r="F6" s="132"/>
      <c r="G6" s="132"/>
      <c r="H6" s="132"/>
      <c r="I6" s="132"/>
      <c r="J6" s="132"/>
      <c r="K6" s="132"/>
      <c r="L6" s="132"/>
      <c r="M6" s="132"/>
      <c r="N6" s="132"/>
      <c r="O6" s="132"/>
      <c r="P6" s="132"/>
    </row>
    <row r="7" spans="2:19" x14ac:dyDescent="0.25">
      <c r="B7" s="4" t="s">
        <v>57</v>
      </c>
      <c r="C7" s="5"/>
      <c r="D7" s="6"/>
      <c r="E7" s="6"/>
      <c r="F7" s="6"/>
      <c r="G7" s="6"/>
      <c r="H7" s="6"/>
      <c r="I7" s="6"/>
      <c r="J7" s="6"/>
      <c r="K7" s="6"/>
      <c r="L7" s="6"/>
      <c r="M7" s="6"/>
      <c r="N7" s="6"/>
      <c r="O7" s="6"/>
      <c r="P7" s="7" t="s">
        <v>5</v>
      </c>
    </row>
    <row r="8" spans="2:19" ht="21.75" customHeight="1" x14ac:dyDescent="0.25">
      <c r="B8" s="127" t="s">
        <v>6</v>
      </c>
      <c r="C8" s="84" t="s">
        <v>58</v>
      </c>
      <c r="D8" s="84" t="s">
        <v>59</v>
      </c>
      <c r="E8" s="137" t="s">
        <v>9</v>
      </c>
      <c r="F8" s="138"/>
      <c r="G8" s="138"/>
      <c r="H8" s="138"/>
      <c r="I8" s="138"/>
      <c r="J8" s="138"/>
      <c r="K8" s="138"/>
      <c r="L8" s="138"/>
      <c r="M8" s="138"/>
      <c r="N8" s="138"/>
      <c r="O8" s="138"/>
      <c r="P8" s="138"/>
      <c r="Q8" s="139"/>
    </row>
    <row r="9" spans="2:19" x14ac:dyDescent="0.25">
      <c r="B9" s="127"/>
      <c r="C9" s="85" t="s">
        <v>60</v>
      </c>
      <c r="D9" s="105" t="s">
        <v>61</v>
      </c>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9" x14ac:dyDescent="0.25">
      <c r="B10" s="67" t="s">
        <v>23</v>
      </c>
      <c r="C10" s="89">
        <v>34946676416</v>
      </c>
      <c r="D10" s="89">
        <v>35098451802</v>
      </c>
      <c r="E10" s="89">
        <v>27441756.049999993</v>
      </c>
      <c r="F10" s="89">
        <v>50548327.669999994</v>
      </c>
      <c r="G10" s="89">
        <v>2938754479.559999</v>
      </c>
      <c r="H10" s="89">
        <v>2872693184.8400002</v>
      </c>
      <c r="I10" s="89">
        <v>1465604288.4300003</v>
      </c>
      <c r="J10" s="89">
        <v>1479517856.8299999</v>
      </c>
      <c r="K10" s="89">
        <v>1476626431.8099999</v>
      </c>
      <c r="L10" s="89">
        <v>1478499623.4199998</v>
      </c>
      <c r="M10" s="89">
        <v>52222428.490000002</v>
      </c>
      <c r="N10" s="89">
        <v>2915272932.6900005</v>
      </c>
      <c r="O10" s="89">
        <v>1498837823.0400002</v>
      </c>
      <c r="P10" s="69">
        <v>1540666026.5699999</v>
      </c>
      <c r="Q10" s="89">
        <f>SUM(E10:P10)</f>
        <v>17796685159.400002</v>
      </c>
      <c r="R10" s="15"/>
      <c r="S10" s="15"/>
    </row>
    <row r="11" spans="2:19" x14ac:dyDescent="0.25">
      <c r="B11" s="53" t="s">
        <v>24</v>
      </c>
      <c r="C11" s="87">
        <v>34946676416</v>
      </c>
      <c r="D11" s="87">
        <v>34763820942</v>
      </c>
      <c r="E11" s="87">
        <v>27441756.049999993</v>
      </c>
      <c r="F11" s="87">
        <v>50548327.669999994</v>
      </c>
      <c r="G11" s="87">
        <v>2934108140.0699992</v>
      </c>
      <c r="H11" s="87">
        <v>2869149522.6300001</v>
      </c>
      <c r="I11" s="87">
        <v>1462273688.2500002</v>
      </c>
      <c r="J11" s="87">
        <v>1465950816.3799999</v>
      </c>
      <c r="K11" s="87">
        <v>1471948127.04</v>
      </c>
      <c r="L11" s="87">
        <v>1469982574.5399997</v>
      </c>
      <c r="M11" s="87">
        <v>39876765.410000004</v>
      </c>
      <c r="N11" s="87">
        <v>2896421243.5800004</v>
      </c>
      <c r="O11" s="87">
        <v>1490674131.8300002</v>
      </c>
      <c r="P11" s="76">
        <v>1479788667.1199999</v>
      </c>
      <c r="Q11" s="87">
        <f t="shared" ref="Q11:Q23" si="0">SUM(E11:P11)</f>
        <v>17658163760.57</v>
      </c>
      <c r="R11" s="15"/>
      <c r="S11" s="15"/>
    </row>
    <row r="12" spans="2:19" x14ac:dyDescent="0.25">
      <c r="B12" s="53" t="s">
        <v>37</v>
      </c>
      <c r="C12" s="87">
        <v>0</v>
      </c>
      <c r="D12" s="87">
        <v>334630861</v>
      </c>
      <c r="E12" s="87">
        <v>0</v>
      </c>
      <c r="F12" s="87"/>
      <c r="G12" s="87">
        <v>4646339.49</v>
      </c>
      <c r="H12" s="87">
        <v>3543662.21</v>
      </c>
      <c r="I12" s="87">
        <v>3330600.18</v>
      </c>
      <c r="J12" s="87">
        <v>13567040.449999999</v>
      </c>
      <c r="K12" s="87">
        <v>4678304.7699999996</v>
      </c>
      <c r="L12" s="87">
        <v>8517048.8800000008</v>
      </c>
      <c r="M12" s="87">
        <v>12345663.079999998</v>
      </c>
      <c r="N12" s="87">
        <v>18851689.110000003</v>
      </c>
      <c r="O12" s="87">
        <v>8163691.21</v>
      </c>
      <c r="P12" s="76">
        <v>60877359.449999996</v>
      </c>
      <c r="Q12" s="87">
        <f t="shared" si="0"/>
        <v>138521398.82999998</v>
      </c>
      <c r="R12" s="15"/>
      <c r="S12" s="15"/>
    </row>
    <row r="13" spans="2:19" x14ac:dyDescent="0.25">
      <c r="B13" s="60" t="s">
        <v>26</v>
      </c>
      <c r="C13" s="91">
        <v>22252326816</v>
      </c>
      <c r="D13" s="91">
        <v>22681240905</v>
      </c>
      <c r="E13" s="89">
        <v>22470694.93</v>
      </c>
      <c r="F13" s="89">
        <v>68763570.669999987</v>
      </c>
      <c r="G13" s="89">
        <v>57575196.989999995</v>
      </c>
      <c r="H13" s="89">
        <v>243900209.27000004</v>
      </c>
      <c r="I13" s="89">
        <v>87440565.680000007</v>
      </c>
      <c r="J13" s="89">
        <v>99642612.38000001</v>
      </c>
      <c r="K13" s="89">
        <v>73058147.309999987</v>
      </c>
      <c r="L13" s="89">
        <v>64162330.030000009</v>
      </c>
      <c r="M13" s="89">
        <v>87121986.329999998</v>
      </c>
      <c r="N13" s="89">
        <v>110538440.57000001</v>
      </c>
      <c r="O13" s="89">
        <v>90146545.030000001</v>
      </c>
      <c r="P13" s="62">
        <v>145423464.86999997</v>
      </c>
      <c r="Q13" s="91">
        <f t="shared" si="0"/>
        <v>1150243764.0599999</v>
      </c>
      <c r="R13" s="15"/>
      <c r="S13" s="15"/>
    </row>
    <row r="14" spans="2:19" x14ac:dyDescent="0.25">
      <c r="B14" s="53" t="s">
        <v>25</v>
      </c>
      <c r="C14" s="86">
        <v>22252326816</v>
      </c>
      <c r="D14" s="86">
        <v>22252326816</v>
      </c>
      <c r="E14" s="86">
        <v>22470694.93</v>
      </c>
      <c r="F14" s="86">
        <v>68763570.669999987</v>
      </c>
      <c r="G14" s="86">
        <v>56020187.639999993</v>
      </c>
      <c r="H14" s="86">
        <v>236648840.84000003</v>
      </c>
      <c r="I14" s="86">
        <v>83678727.820000008</v>
      </c>
      <c r="J14" s="86">
        <v>90637104.960000008</v>
      </c>
      <c r="K14" s="86">
        <v>68941789.909999982</v>
      </c>
      <c r="L14" s="86">
        <v>56921592.180000007</v>
      </c>
      <c r="M14" s="86">
        <v>65935150.339999996</v>
      </c>
      <c r="N14" s="86">
        <v>96466669.590000004</v>
      </c>
      <c r="O14" s="86">
        <v>82901521.719999999</v>
      </c>
      <c r="P14" s="58">
        <v>124883223.29999998</v>
      </c>
      <c r="Q14" s="86">
        <f t="shared" si="0"/>
        <v>1054269073.9000001</v>
      </c>
      <c r="R14" s="15"/>
      <c r="S14" s="15"/>
    </row>
    <row r="15" spans="2:19" x14ac:dyDescent="0.25">
      <c r="B15" s="53" t="s">
        <v>37</v>
      </c>
      <c r="C15" s="86">
        <v>0</v>
      </c>
      <c r="D15" s="86">
        <v>428914089</v>
      </c>
      <c r="E15" s="86">
        <v>0</v>
      </c>
      <c r="F15" s="86">
        <v>0</v>
      </c>
      <c r="G15" s="86">
        <v>1555009.35</v>
      </c>
      <c r="H15" s="86">
        <v>7251368.4299999997</v>
      </c>
      <c r="I15" s="86">
        <v>3761837.86</v>
      </c>
      <c r="J15" s="86">
        <v>9005507.4199999981</v>
      </c>
      <c r="K15" s="86">
        <v>4116357.4</v>
      </c>
      <c r="L15" s="86">
        <v>7240737.8500000015</v>
      </c>
      <c r="M15" s="86">
        <v>21186835.990000002</v>
      </c>
      <c r="N15" s="86">
        <v>14071770.98</v>
      </c>
      <c r="O15" s="86">
        <v>7245023.3099999996</v>
      </c>
      <c r="P15" s="58">
        <v>20540241.570000004</v>
      </c>
      <c r="Q15" s="86">
        <f t="shared" si="0"/>
        <v>95974690.160000011</v>
      </c>
      <c r="R15" s="15"/>
      <c r="S15" s="15"/>
    </row>
    <row r="16" spans="2:19" x14ac:dyDescent="0.25">
      <c r="B16" s="80" t="s">
        <v>29</v>
      </c>
      <c r="C16" s="106">
        <f t="shared" ref="C16:P16" si="1">C10+C13</f>
        <v>57199003232</v>
      </c>
      <c r="D16" s="106">
        <f t="shared" si="1"/>
        <v>57779692707</v>
      </c>
      <c r="E16" s="90">
        <f>E10+E13</f>
        <v>49912450.979999989</v>
      </c>
      <c r="F16" s="90">
        <f t="shared" ref="F16:L16" si="2">F10+F13</f>
        <v>119311898.33999997</v>
      </c>
      <c r="G16" s="90">
        <f t="shared" si="2"/>
        <v>2996329676.5499988</v>
      </c>
      <c r="H16" s="90">
        <f t="shared" si="2"/>
        <v>3116593394.1100001</v>
      </c>
      <c r="I16" s="90">
        <f t="shared" si="2"/>
        <v>1553044854.1100004</v>
      </c>
      <c r="J16" s="90">
        <f t="shared" si="2"/>
        <v>1579160469.21</v>
      </c>
      <c r="K16" s="90">
        <f t="shared" si="2"/>
        <v>1549684579.1199999</v>
      </c>
      <c r="L16" s="90">
        <f t="shared" si="2"/>
        <v>1542661953.4499998</v>
      </c>
      <c r="M16" s="90">
        <f t="shared" si="1"/>
        <v>139344414.81999999</v>
      </c>
      <c r="N16" s="88">
        <f t="shared" si="1"/>
        <v>3025811373.2600007</v>
      </c>
      <c r="O16" s="88">
        <f t="shared" si="1"/>
        <v>1588984368.0700002</v>
      </c>
      <c r="P16" s="64">
        <f t="shared" si="1"/>
        <v>1686089491.4399998</v>
      </c>
      <c r="Q16" s="88">
        <f t="shared" si="0"/>
        <v>18946928923.459999</v>
      </c>
      <c r="R16" s="15"/>
      <c r="S16" s="15"/>
    </row>
    <row r="17" spans="1:17" x14ac:dyDescent="0.25">
      <c r="B17" s="3"/>
      <c r="C17" s="3"/>
      <c r="D17" s="3"/>
      <c r="E17" s="77"/>
      <c r="F17" s="77"/>
      <c r="G17" s="77"/>
      <c r="H17" s="77"/>
      <c r="I17" s="77"/>
      <c r="J17" s="77"/>
      <c r="K17" s="77"/>
      <c r="L17" s="77"/>
      <c r="M17" s="77"/>
      <c r="N17" s="77"/>
      <c r="O17" s="77"/>
      <c r="P17" s="77"/>
      <c r="Q17" s="78"/>
    </row>
    <row r="18" spans="1:17" ht="15" customHeight="1" x14ac:dyDescent="0.25">
      <c r="B18" s="80"/>
      <c r="C18" s="63"/>
      <c r="D18" s="107"/>
      <c r="E18" s="79" t="s">
        <v>10</v>
      </c>
      <c r="F18" s="79" t="s">
        <v>11</v>
      </c>
      <c r="G18" s="79" t="s">
        <v>12</v>
      </c>
      <c r="H18" s="79" t="s">
        <v>13</v>
      </c>
      <c r="I18" s="79" t="s">
        <v>14</v>
      </c>
      <c r="J18" s="79" t="s">
        <v>15</v>
      </c>
      <c r="K18" s="79" t="s">
        <v>16</v>
      </c>
      <c r="L18" s="79" t="s">
        <v>17</v>
      </c>
      <c r="M18" s="79" t="s">
        <v>18</v>
      </c>
      <c r="N18" s="79" t="s">
        <v>19</v>
      </c>
      <c r="O18" s="79" t="s">
        <v>20</v>
      </c>
      <c r="P18" s="79" t="s">
        <v>21</v>
      </c>
      <c r="Q18" s="79">
        <f t="shared" si="0"/>
        <v>0</v>
      </c>
    </row>
    <row r="19" spans="1:17" x14ac:dyDescent="0.25">
      <c r="B19" s="67" t="s">
        <v>26</v>
      </c>
      <c r="C19" s="68">
        <f>C20</f>
        <v>583.49902899999995</v>
      </c>
      <c r="D19" s="89">
        <v>583499029</v>
      </c>
      <c r="E19" s="69">
        <v>0</v>
      </c>
      <c r="F19" s="69">
        <v>0</v>
      </c>
      <c r="G19" s="69">
        <v>0</v>
      </c>
      <c r="H19" s="69">
        <v>0</v>
      </c>
      <c r="I19" s="69">
        <v>0</v>
      </c>
      <c r="J19" s="69">
        <v>0</v>
      </c>
      <c r="K19" s="69">
        <v>0</v>
      </c>
      <c r="L19" s="69">
        <v>0</v>
      </c>
      <c r="M19" s="69">
        <v>0</v>
      </c>
      <c r="N19" s="69">
        <v>0</v>
      </c>
      <c r="O19" s="69">
        <v>0</v>
      </c>
      <c r="P19" s="69">
        <v>0</v>
      </c>
      <c r="Q19" s="69">
        <f t="shared" si="0"/>
        <v>0</v>
      </c>
    </row>
    <row r="20" spans="1:17" x14ac:dyDescent="0.25">
      <c r="B20" s="10" t="s">
        <v>25</v>
      </c>
      <c r="C20" s="11">
        <v>583.49902899999995</v>
      </c>
      <c r="D20" s="87">
        <v>583499029</v>
      </c>
      <c r="E20" s="76">
        <v>0</v>
      </c>
      <c r="F20" s="76">
        <v>0</v>
      </c>
      <c r="G20" s="76">
        <v>0</v>
      </c>
      <c r="H20" s="76">
        <v>0</v>
      </c>
      <c r="I20" s="76">
        <v>0</v>
      </c>
      <c r="J20" s="76">
        <v>0</v>
      </c>
      <c r="K20" s="76">
        <v>0</v>
      </c>
      <c r="L20" s="76">
        <v>0</v>
      </c>
      <c r="M20" s="76">
        <v>0</v>
      </c>
      <c r="N20" s="76">
        <v>0</v>
      </c>
      <c r="O20" s="76">
        <v>0</v>
      </c>
      <c r="P20" s="76">
        <v>0</v>
      </c>
      <c r="Q20" s="76">
        <f t="shared" si="0"/>
        <v>0</v>
      </c>
    </row>
    <row r="21" spans="1:17" s="24" customFormat="1" x14ac:dyDescent="0.25">
      <c r="B21" s="80" t="s">
        <v>32</v>
      </c>
      <c r="C21" s="63">
        <f t="shared" ref="C21:P21" si="3">C19</f>
        <v>583.49902899999995</v>
      </c>
      <c r="D21" s="108">
        <f t="shared" si="3"/>
        <v>583499029</v>
      </c>
      <c r="E21" s="64">
        <f t="shared" si="3"/>
        <v>0</v>
      </c>
      <c r="F21" s="64">
        <f t="shared" si="3"/>
        <v>0</v>
      </c>
      <c r="G21" s="64">
        <f t="shared" si="3"/>
        <v>0</v>
      </c>
      <c r="H21" s="64">
        <f t="shared" si="3"/>
        <v>0</v>
      </c>
      <c r="I21" s="64">
        <f t="shared" si="3"/>
        <v>0</v>
      </c>
      <c r="J21" s="64">
        <f t="shared" si="3"/>
        <v>0</v>
      </c>
      <c r="K21" s="64">
        <f t="shared" si="3"/>
        <v>0</v>
      </c>
      <c r="L21" s="64">
        <f t="shared" si="3"/>
        <v>0</v>
      </c>
      <c r="M21" s="64">
        <f t="shared" si="3"/>
        <v>0</v>
      </c>
      <c r="N21" s="64">
        <f t="shared" si="3"/>
        <v>0</v>
      </c>
      <c r="O21" s="64">
        <f t="shared" si="3"/>
        <v>0</v>
      </c>
      <c r="P21" s="64">
        <f t="shared" si="3"/>
        <v>0</v>
      </c>
      <c r="Q21" s="64">
        <f t="shared" si="0"/>
        <v>0</v>
      </c>
    </row>
    <row r="22" spans="1:17" x14ac:dyDescent="0.25">
      <c r="C22" s="21"/>
      <c r="D22" s="21"/>
      <c r="E22" s="57"/>
      <c r="F22" s="57"/>
      <c r="G22" s="57"/>
      <c r="H22" s="57"/>
      <c r="I22" s="57"/>
      <c r="J22" s="57"/>
      <c r="K22" s="57"/>
      <c r="L22" s="57"/>
      <c r="M22" s="57"/>
      <c r="N22" s="57"/>
      <c r="O22" s="57"/>
      <c r="P22" s="57"/>
      <c r="Q22" s="57">
        <f t="shared" si="0"/>
        <v>0</v>
      </c>
    </row>
    <row r="23" spans="1:17" s="25" customFormat="1" x14ac:dyDescent="0.25">
      <c r="B23" s="80" t="s">
        <v>33</v>
      </c>
      <c r="C23" s="63">
        <f t="shared" ref="C23:P23" si="4">C16+C21</f>
        <v>57199003815.499031</v>
      </c>
      <c r="D23" s="108">
        <f t="shared" si="4"/>
        <v>58363191736</v>
      </c>
      <c r="E23" s="88">
        <f>E16+E21</f>
        <v>49912450.979999989</v>
      </c>
      <c r="F23" s="88">
        <f t="shared" ref="F23:L23" si="5">F16+F21</f>
        <v>119311898.33999997</v>
      </c>
      <c r="G23" s="88">
        <f t="shared" si="5"/>
        <v>2996329676.5499988</v>
      </c>
      <c r="H23" s="88">
        <f t="shared" si="5"/>
        <v>3116593394.1100001</v>
      </c>
      <c r="I23" s="88">
        <f t="shared" si="5"/>
        <v>1553044854.1100004</v>
      </c>
      <c r="J23" s="88">
        <f t="shared" si="5"/>
        <v>1579160469.21</v>
      </c>
      <c r="K23" s="88">
        <f t="shared" si="5"/>
        <v>1549684579.1199999</v>
      </c>
      <c r="L23" s="88">
        <f t="shared" si="5"/>
        <v>1542661953.4499998</v>
      </c>
      <c r="M23" s="88">
        <f t="shared" si="4"/>
        <v>139344414.81999999</v>
      </c>
      <c r="N23" s="88">
        <f t="shared" si="4"/>
        <v>3025811373.2600007</v>
      </c>
      <c r="O23" s="88">
        <f t="shared" si="4"/>
        <v>1588984368.0700002</v>
      </c>
      <c r="P23" s="88">
        <f t="shared" si="4"/>
        <v>1686089491.4399998</v>
      </c>
      <c r="Q23" s="88">
        <f t="shared" si="0"/>
        <v>18946928923.459999</v>
      </c>
    </row>
    <row r="24" spans="1:17" x14ac:dyDescent="0.25">
      <c r="B24" s="73" t="s">
        <v>62</v>
      </c>
      <c r="C24" s="75"/>
      <c r="D24" s="2"/>
      <c r="E24" s="47"/>
      <c r="F24" s="47"/>
      <c r="G24" s="47"/>
      <c r="H24" s="47"/>
      <c r="I24" s="47"/>
      <c r="J24" s="28"/>
      <c r="K24" s="28"/>
      <c r="L24" s="28"/>
      <c r="M24" s="28"/>
      <c r="N24" s="28"/>
      <c r="O24" s="28"/>
      <c r="P24" s="28"/>
    </row>
    <row r="25" spans="1:17" x14ac:dyDescent="0.25">
      <c r="B25" s="73" t="s">
        <v>63</v>
      </c>
      <c r="C25" s="71"/>
      <c r="D25" s="2"/>
      <c r="E25" s="48"/>
      <c r="F25" s="48"/>
      <c r="G25" s="48"/>
      <c r="H25" s="49"/>
      <c r="I25" s="48"/>
      <c r="J25" s="27"/>
      <c r="K25" s="27"/>
      <c r="L25" s="27"/>
      <c r="M25" s="27"/>
      <c r="N25" s="27"/>
      <c r="O25" s="27"/>
      <c r="P25" s="2"/>
    </row>
    <row r="26" spans="1:17" x14ac:dyDescent="0.25">
      <c r="B26" s="72" t="s">
        <v>41</v>
      </c>
      <c r="C26" s="103"/>
      <c r="D26" s="103"/>
      <c r="E26" s="103"/>
      <c r="F26" s="103"/>
      <c r="G26" s="103"/>
      <c r="H26" s="103"/>
      <c r="I26" s="103"/>
      <c r="J26" s="30"/>
      <c r="K26" s="30"/>
      <c r="L26" s="30"/>
      <c r="M26" s="30"/>
      <c r="N26" s="30"/>
      <c r="O26" s="30"/>
      <c r="P26" s="30"/>
    </row>
    <row r="27" spans="1:17" x14ac:dyDescent="0.25">
      <c r="B27" s="103"/>
      <c r="C27" s="104"/>
      <c r="D27" s="104"/>
      <c r="E27" s="104"/>
      <c r="F27" s="104"/>
      <c r="G27" s="104"/>
      <c r="H27" s="104"/>
      <c r="I27" s="46"/>
      <c r="J27" s="32"/>
      <c r="K27" s="32"/>
      <c r="L27" s="32"/>
      <c r="M27" s="32"/>
      <c r="N27" s="32"/>
      <c r="O27" s="32"/>
      <c r="P27" s="32"/>
    </row>
    <row r="28" spans="1:17" x14ac:dyDescent="0.25">
      <c r="B28" s="104"/>
      <c r="D28" s="46"/>
      <c r="E28" s="46"/>
      <c r="F28" s="46"/>
      <c r="G28" s="46"/>
      <c r="H28" s="46"/>
      <c r="I28" s="46"/>
    </row>
    <row r="29" spans="1:17" x14ac:dyDescent="0.25">
      <c r="D29" s="37"/>
      <c r="E29" s="38"/>
      <c r="F29" s="38"/>
      <c r="G29" s="38"/>
      <c r="H29" s="38"/>
      <c r="I29" s="38"/>
      <c r="J29" s="38"/>
      <c r="K29" s="38"/>
      <c r="L29" s="38"/>
      <c r="M29" s="38"/>
      <c r="N29" s="36"/>
      <c r="O29" s="36"/>
      <c r="P29" s="36"/>
    </row>
    <row r="30" spans="1:17" x14ac:dyDescent="0.25">
      <c r="C30" s="15"/>
      <c r="D30" s="37"/>
      <c r="E30" s="38"/>
      <c r="F30" s="38"/>
      <c r="G30" s="38"/>
      <c r="H30" s="38"/>
      <c r="I30" s="38"/>
      <c r="J30" s="38"/>
      <c r="K30" s="38"/>
      <c r="L30" s="38"/>
      <c r="M30" s="38"/>
      <c r="N30" s="36"/>
      <c r="O30" s="36"/>
      <c r="P30" s="36"/>
    </row>
    <row r="31" spans="1:17" s="3" customFormat="1" x14ac:dyDescent="0.25">
      <c r="A31"/>
      <c r="B31"/>
      <c r="C31"/>
      <c r="D31" s="37"/>
      <c r="E31" s="38"/>
      <c r="F31" s="38"/>
      <c r="G31" s="38"/>
      <c r="H31" s="38"/>
      <c r="I31" s="38"/>
      <c r="J31" s="38"/>
      <c r="K31" s="38"/>
      <c r="L31" s="38"/>
      <c r="M31" s="38"/>
      <c r="N31" s="15"/>
      <c r="O31" s="15"/>
      <c r="P31" s="15"/>
    </row>
    <row r="32" spans="1:17" s="3" customFormat="1" x14ac:dyDescent="0.25">
      <c r="A32"/>
      <c r="B32"/>
      <c r="C32"/>
      <c r="D32" s="37"/>
      <c r="E32" s="37"/>
      <c r="F32" s="15"/>
      <c r="G32" s="15"/>
      <c r="H32" s="15"/>
      <c r="I32" s="15"/>
      <c r="J32" s="15"/>
      <c r="K32" s="15"/>
      <c r="L32" s="15"/>
      <c r="M32" s="15"/>
      <c r="N32" s="15"/>
      <c r="O32" s="15"/>
      <c r="P32" s="15"/>
    </row>
    <row r="33" spans="1:16" s="3" customFormat="1" x14ac:dyDescent="0.25">
      <c r="A33"/>
      <c r="B33"/>
      <c r="C33"/>
      <c r="D33" s="37"/>
      <c r="E33" s="37"/>
      <c r="F33" s="15"/>
      <c r="G33" s="15"/>
      <c r="H33" s="15"/>
      <c r="I33" s="15"/>
      <c r="J33" s="15"/>
      <c r="K33" s="15"/>
      <c r="L33" s="15"/>
      <c r="M33" s="15"/>
      <c r="N33" s="15"/>
      <c r="O33" s="15"/>
      <c r="P33" s="15"/>
    </row>
    <row r="34" spans="1:16" s="3" customFormat="1" x14ac:dyDescent="0.25">
      <c r="A34"/>
      <c r="B34"/>
      <c r="C34"/>
      <c r="D34" s="15"/>
      <c r="E34" s="15"/>
      <c r="F34" s="15"/>
      <c r="G34" s="15"/>
      <c r="H34" s="15"/>
      <c r="I34" s="15"/>
      <c r="J34" s="15"/>
      <c r="K34" s="15"/>
      <c r="L34" s="15"/>
      <c r="M34" s="15"/>
      <c r="N34" s="15"/>
      <c r="O34" s="15"/>
      <c r="P34"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ignoredErrors>
    <ignoredError sqref="Q10:Q15 Q19: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5494-6643-453E-8013-48828E217963}">
  <sheetPr codeName="Hoja9">
    <pageSetUpPr autoPageBreaks="0"/>
  </sheetPr>
  <dimension ref="A1:R34"/>
  <sheetViews>
    <sheetView showGridLines="0" zoomScaleNormal="100" workbookViewId="0">
      <selection activeCell="B29" sqref="B29"/>
    </sheetView>
  </sheetViews>
  <sheetFormatPr baseColWidth="10" defaultColWidth="11.42578125" defaultRowHeight="15" x14ac:dyDescent="0.25"/>
  <cols>
    <col min="1" max="1" width="11.140625" customWidth="1"/>
    <col min="2" max="2" width="82.7109375" customWidth="1"/>
    <col min="3" max="4" width="19.5703125" customWidth="1"/>
    <col min="5" max="12" width="13" style="15" customWidth="1"/>
    <col min="13" max="13" width="13.7109375" style="15" bestFit="1" customWidth="1"/>
    <col min="14" max="14" width="10.7109375" style="15" bestFit="1" customWidth="1"/>
    <col min="15" max="15" width="13.28515625" style="15" customWidth="1"/>
    <col min="16" max="16" width="15.7109375" style="15" bestFit="1" customWidth="1"/>
    <col min="17" max="17" width="17.7109375" style="15" bestFit="1" customWidth="1"/>
    <col min="18" max="18" width="16.85546875" bestFit="1" customWidth="1"/>
    <col min="19" max="19" width="17" customWidth="1"/>
    <col min="20" max="20" width="16.140625" customWidth="1"/>
  </cols>
  <sheetData>
    <row r="1" spans="2:18" x14ac:dyDescent="0.25">
      <c r="E1" s="1"/>
      <c r="F1" s="1"/>
      <c r="G1" s="1"/>
      <c r="H1" s="1"/>
      <c r="I1" s="1"/>
      <c r="J1" s="1"/>
      <c r="K1" s="1"/>
      <c r="L1" s="1"/>
      <c r="M1" s="1"/>
      <c r="N1" s="1"/>
      <c r="O1" s="1"/>
      <c r="P1" s="1"/>
      <c r="Q1" s="2"/>
    </row>
    <row r="2" spans="2:18" ht="28.5" x14ac:dyDescent="0.25">
      <c r="B2" s="130" t="s">
        <v>0</v>
      </c>
      <c r="C2" s="130"/>
      <c r="D2" s="130"/>
      <c r="E2" s="130"/>
      <c r="F2" s="130"/>
      <c r="G2" s="130"/>
      <c r="H2" s="130"/>
      <c r="I2" s="130"/>
      <c r="J2" s="130"/>
      <c r="K2" s="130"/>
      <c r="L2" s="130"/>
      <c r="M2" s="130"/>
      <c r="N2" s="130"/>
      <c r="O2" s="130"/>
      <c r="P2" s="130"/>
      <c r="Q2" s="130"/>
    </row>
    <row r="3" spans="2:18" ht="21" x14ac:dyDescent="0.25">
      <c r="B3" s="131" t="s">
        <v>1</v>
      </c>
      <c r="C3" s="131"/>
      <c r="D3" s="131"/>
      <c r="E3" s="131"/>
      <c r="F3" s="131"/>
      <c r="G3" s="131"/>
      <c r="H3" s="131"/>
      <c r="I3" s="131"/>
      <c r="J3" s="131"/>
      <c r="K3" s="131"/>
      <c r="L3" s="131"/>
      <c r="M3" s="131"/>
      <c r="N3" s="131"/>
      <c r="O3" s="131"/>
      <c r="P3" s="131"/>
      <c r="Q3" s="131"/>
    </row>
    <row r="4" spans="2:18" ht="15.75" customHeight="1" x14ac:dyDescent="0.25">
      <c r="B4" s="132" t="s">
        <v>2</v>
      </c>
      <c r="C4" s="132"/>
      <c r="D4" s="132"/>
      <c r="E4" s="132"/>
      <c r="F4" s="132"/>
      <c r="G4" s="132"/>
      <c r="H4" s="132"/>
      <c r="I4" s="132"/>
      <c r="J4" s="132"/>
      <c r="K4" s="132"/>
      <c r="L4" s="132"/>
      <c r="M4" s="132"/>
      <c r="N4" s="132"/>
      <c r="O4" s="132"/>
      <c r="P4" s="132"/>
      <c r="Q4" s="132"/>
    </row>
    <row r="5" spans="2:18" ht="15.75" customHeight="1" x14ac:dyDescent="0.25">
      <c r="B5" s="132" t="s">
        <v>3</v>
      </c>
      <c r="C5" s="132"/>
      <c r="D5" s="132"/>
      <c r="E5" s="132"/>
      <c r="F5" s="132"/>
      <c r="G5" s="132"/>
      <c r="H5" s="132"/>
      <c r="I5" s="132"/>
      <c r="J5" s="132"/>
      <c r="K5" s="132"/>
      <c r="L5" s="132"/>
      <c r="M5" s="132"/>
      <c r="N5" s="132"/>
      <c r="O5" s="132"/>
      <c r="P5" s="132"/>
      <c r="Q5" s="132"/>
    </row>
    <row r="6" spans="2:18" ht="15.75" customHeight="1" x14ac:dyDescent="0.25">
      <c r="B6" s="132"/>
      <c r="C6" s="132"/>
      <c r="D6" s="132"/>
      <c r="E6" s="132"/>
      <c r="F6" s="132"/>
      <c r="G6" s="132"/>
      <c r="H6" s="132"/>
      <c r="I6" s="132"/>
      <c r="J6" s="132"/>
      <c r="K6" s="132"/>
      <c r="L6" s="132"/>
      <c r="M6" s="132"/>
      <c r="N6" s="132"/>
      <c r="O6" s="132"/>
      <c r="P6" s="132"/>
      <c r="Q6" s="132"/>
    </row>
    <row r="7" spans="2:18" x14ac:dyDescent="0.25">
      <c r="B7" s="4" t="s">
        <v>64</v>
      </c>
      <c r="C7" s="5"/>
      <c r="D7" s="5"/>
      <c r="E7" s="6"/>
      <c r="F7" s="6"/>
      <c r="G7" s="6"/>
      <c r="H7" s="6"/>
      <c r="I7" s="6"/>
      <c r="J7" s="6"/>
      <c r="K7" s="6"/>
      <c r="L7" s="6"/>
      <c r="M7" s="6"/>
      <c r="N7" s="6"/>
      <c r="O7" s="6"/>
      <c r="P7" s="6"/>
      <c r="Q7" s="7" t="s">
        <v>5</v>
      </c>
    </row>
    <row r="8" spans="2:18" ht="21.75" customHeight="1" x14ac:dyDescent="0.25">
      <c r="B8" s="127" t="s">
        <v>6</v>
      </c>
      <c r="C8" s="84" t="s">
        <v>58</v>
      </c>
      <c r="D8" s="140" t="s">
        <v>65</v>
      </c>
      <c r="E8" s="129" t="s">
        <v>9</v>
      </c>
      <c r="F8" s="129"/>
      <c r="G8" s="129"/>
      <c r="H8" s="129"/>
      <c r="I8" s="129"/>
      <c r="J8" s="129"/>
      <c r="K8" s="129"/>
      <c r="L8" s="129"/>
      <c r="M8" s="129"/>
      <c r="N8" s="129"/>
      <c r="O8" s="129"/>
      <c r="P8" s="129"/>
      <c r="Q8" s="129"/>
    </row>
    <row r="9" spans="2:18" x14ac:dyDescent="0.25">
      <c r="B9" s="127"/>
      <c r="C9" s="85" t="s">
        <v>66</v>
      </c>
      <c r="D9" s="141"/>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8" x14ac:dyDescent="0.25">
      <c r="B10" s="67" t="s">
        <v>23</v>
      </c>
      <c r="C10" s="92">
        <v>34721459079</v>
      </c>
      <c r="D10" s="92">
        <v>38019240825.909996</v>
      </c>
      <c r="E10" s="92">
        <f>SUM(E11:E12)</f>
        <v>17967446.27</v>
      </c>
      <c r="F10" s="92">
        <f t="shared" ref="F10:P10" si="0">SUM(F11:F12)</f>
        <v>2859359825.3600001</v>
      </c>
      <c r="G10" s="92">
        <f t="shared" si="0"/>
        <v>1446548673.7299998</v>
      </c>
      <c r="H10" s="92">
        <f t="shared" si="0"/>
        <v>1543886412.2299998</v>
      </c>
      <c r="I10" s="92">
        <f t="shared" si="0"/>
        <v>1476550856.3599999</v>
      </c>
      <c r="J10" s="92">
        <f t="shared" si="0"/>
        <v>1487821344.5800002</v>
      </c>
      <c r="K10" s="92">
        <f t="shared" si="0"/>
        <v>1487850434.21</v>
      </c>
      <c r="L10" s="92">
        <f t="shared" si="0"/>
        <v>1486335156.4200003</v>
      </c>
      <c r="M10" s="92">
        <f t="shared" si="0"/>
        <v>1495832134.1700001</v>
      </c>
      <c r="N10" s="92">
        <f t="shared" si="0"/>
        <v>1494857106.5299997</v>
      </c>
      <c r="O10" s="92">
        <f t="shared" si="0"/>
        <v>3032539126.25</v>
      </c>
      <c r="P10" s="92">
        <f t="shared" si="0"/>
        <v>1572536311.5200002</v>
      </c>
      <c r="Q10" s="89">
        <f>SUM(E10:P10)</f>
        <v>19402084827.629997</v>
      </c>
      <c r="R10" s="109"/>
    </row>
    <row r="11" spans="2:18" x14ac:dyDescent="0.25">
      <c r="B11" s="53" t="s">
        <v>24</v>
      </c>
      <c r="C11" s="93">
        <v>34721459079</v>
      </c>
      <c r="D11" s="93">
        <v>37790819078.999992</v>
      </c>
      <c r="E11" s="94">
        <v>17967446.27</v>
      </c>
      <c r="F11" s="94">
        <v>2859359825.3600001</v>
      </c>
      <c r="G11" s="94">
        <v>1445462246.0799997</v>
      </c>
      <c r="H11" s="94">
        <v>1543263202.0499997</v>
      </c>
      <c r="I11" s="94">
        <v>1473830511.75</v>
      </c>
      <c r="J11" s="94">
        <v>1479435195.5900002</v>
      </c>
      <c r="K11" s="94">
        <v>1471872229.3299999</v>
      </c>
      <c r="L11" s="94">
        <v>1477064494.3900003</v>
      </c>
      <c r="M11" s="94">
        <v>1486433764.3700001</v>
      </c>
      <c r="N11" s="94">
        <v>1479927703.6099997</v>
      </c>
      <c r="O11" s="94">
        <v>3019105066.1199999</v>
      </c>
      <c r="P11" s="76">
        <v>1525441475.4700003</v>
      </c>
      <c r="Q11" s="87">
        <f t="shared" ref="Q11:Q16" si="1">SUM(E11:P11)</f>
        <v>19279163160.389999</v>
      </c>
      <c r="R11" s="110"/>
    </row>
    <row r="12" spans="2:18" x14ac:dyDescent="0.25">
      <c r="B12" s="53" t="s">
        <v>37</v>
      </c>
      <c r="C12" s="93">
        <v>0</v>
      </c>
      <c r="D12" s="93">
        <v>228421746.91</v>
      </c>
      <c r="E12" s="94">
        <v>0</v>
      </c>
      <c r="F12" s="94"/>
      <c r="G12" s="94">
        <v>1086427.6499999999</v>
      </c>
      <c r="H12" s="94">
        <v>623210.18000000005</v>
      </c>
      <c r="I12" s="94">
        <v>2720344.61</v>
      </c>
      <c r="J12" s="94">
        <v>8386148.9900000002</v>
      </c>
      <c r="K12" s="94">
        <v>15978204.880000001</v>
      </c>
      <c r="L12" s="94">
        <v>9270662.0300000012</v>
      </c>
      <c r="M12" s="94">
        <v>9398369.8000000007</v>
      </c>
      <c r="N12" s="94">
        <v>14929402.92</v>
      </c>
      <c r="O12" s="94">
        <v>13434060.129999999</v>
      </c>
      <c r="P12" s="93">
        <v>47094836.049999997</v>
      </c>
      <c r="Q12" s="87">
        <f t="shared" si="1"/>
        <v>122921667.23999999</v>
      </c>
      <c r="R12" s="110"/>
    </row>
    <row r="13" spans="2:18" x14ac:dyDescent="0.25">
      <c r="B13" s="60" t="s">
        <v>26</v>
      </c>
      <c r="C13" s="92">
        <v>23712580225</v>
      </c>
      <c r="D13" s="92">
        <v>24297293158.169991</v>
      </c>
      <c r="E13" s="92">
        <f>SUM(E14:E15)</f>
        <v>45122788.259999998</v>
      </c>
      <c r="F13" s="92">
        <f t="shared" ref="F13:P13" si="2">SUM(F14:F15)</f>
        <v>94528014.539999992</v>
      </c>
      <c r="G13" s="92">
        <f t="shared" si="2"/>
        <v>101228615.84</v>
      </c>
      <c r="H13" s="92">
        <f t="shared" si="2"/>
        <v>105812824.62</v>
      </c>
      <c r="I13" s="92">
        <f t="shared" si="2"/>
        <v>152639553.44</v>
      </c>
      <c r="J13" s="92">
        <f t="shared" si="2"/>
        <v>142736686.16</v>
      </c>
      <c r="K13" s="92">
        <f t="shared" si="2"/>
        <v>102768314.46000001</v>
      </c>
      <c r="L13" s="92">
        <f t="shared" si="2"/>
        <v>114701843.33999997</v>
      </c>
      <c r="M13" s="92">
        <f t="shared" si="2"/>
        <v>118929057.90000001</v>
      </c>
      <c r="N13" s="92">
        <f t="shared" si="2"/>
        <v>143797584.07999998</v>
      </c>
      <c r="O13" s="92">
        <f t="shared" si="2"/>
        <v>165558381.36000001</v>
      </c>
      <c r="P13" s="92">
        <f t="shared" si="2"/>
        <v>260209656.30000001</v>
      </c>
      <c r="Q13" s="92">
        <f t="shared" si="1"/>
        <v>1548033320.3</v>
      </c>
      <c r="R13" s="109"/>
    </row>
    <row r="14" spans="2:18" x14ac:dyDescent="0.25">
      <c r="B14" s="53" t="s">
        <v>25</v>
      </c>
      <c r="C14" s="94">
        <v>23712580225</v>
      </c>
      <c r="D14" s="94">
        <v>23712580224.999992</v>
      </c>
      <c r="E14" s="94">
        <v>45122788.259999998</v>
      </c>
      <c r="F14" s="94">
        <v>94528014.539999992</v>
      </c>
      <c r="G14" s="94">
        <v>80273598.460000008</v>
      </c>
      <c r="H14" s="94">
        <v>95853108.439999998</v>
      </c>
      <c r="I14" s="94">
        <v>146853017.27000001</v>
      </c>
      <c r="J14" s="94">
        <v>126369956.73</v>
      </c>
      <c r="K14" s="94">
        <v>94131873.25</v>
      </c>
      <c r="L14" s="94">
        <v>109523047.76999998</v>
      </c>
      <c r="M14" s="94">
        <v>102313900.08000001</v>
      </c>
      <c r="N14" s="94">
        <v>120288757.73999998</v>
      </c>
      <c r="O14" s="94">
        <v>151733072.53</v>
      </c>
      <c r="P14" s="58">
        <v>171206695.26000002</v>
      </c>
      <c r="Q14" s="86">
        <f t="shared" si="1"/>
        <v>1338197830.3300002</v>
      </c>
      <c r="R14" s="110"/>
    </row>
    <row r="15" spans="2:18" x14ac:dyDescent="0.25">
      <c r="B15" s="53" t="s">
        <v>37</v>
      </c>
      <c r="C15" s="94">
        <v>0</v>
      </c>
      <c r="D15" s="94">
        <v>584712933.16999996</v>
      </c>
      <c r="E15" s="94">
        <v>0</v>
      </c>
      <c r="F15" s="94">
        <v>0</v>
      </c>
      <c r="G15" s="94">
        <v>20955017.379999992</v>
      </c>
      <c r="H15" s="94">
        <v>9959716.1800000016</v>
      </c>
      <c r="I15" s="94">
        <v>5786536.169999999</v>
      </c>
      <c r="J15" s="94">
        <v>16366729.43</v>
      </c>
      <c r="K15" s="94">
        <v>8636441.2100000009</v>
      </c>
      <c r="L15" s="94">
        <v>5178795.5699999994</v>
      </c>
      <c r="M15" s="94">
        <v>16615157.82</v>
      </c>
      <c r="N15" s="94">
        <v>23508826.34</v>
      </c>
      <c r="O15" s="94">
        <v>13825308.83</v>
      </c>
      <c r="P15" s="58">
        <v>89002961.039999992</v>
      </c>
      <c r="Q15" s="86">
        <f t="shared" si="1"/>
        <v>209835489.96999997</v>
      </c>
      <c r="R15" s="110"/>
    </row>
    <row r="16" spans="2:18" x14ac:dyDescent="0.25">
      <c r="B16" s="80" t="s">
        <v>29</v>
      </c>
      <c r="C16" s="95">
        <f t="shared" ref="C16:P16" si="3">C10+C13</f>
        <v>58434039304</v>
      </c>
      <c r="D16" s="95">
        <f t="shared" si="3"/>
        <v>62316533984.079987</v>
      </c>
      <c r="E16" s="96">
        <f>E10+E13</f>
        <v>63090234.530000001</v>
      </c>
      <c r="F16" s="96">
        <f t="shared" ref="F16:O16" si="4">F10+F13</f>
        <v>2953887839.9000001</v>
      </c>
      <c r="G16" s="96">
        <f t="shared" si="4"/>
        <v>1547777289.5699997</v>
      </c>
      <c r="H16" s="96">
        <f t="shared" si="4"/>
        <v>1649699236.8499999</v>
      </c>
      <c r="I16" s="96">
        <f t="shared" si="4"/>
        <v>1629190409.8</v>
      </c>
      <c r="J16" s="96">
        <f t="shared" si="4"/>
        <v>1630558030.7400002</v>
      </c>
      <c r="K16" s="96">
        <f t="shared" si="4"/>
        <v>1590618748.6700001</v>
      </c>
      <c r="L16" s="96">
        <f t="shared" si="4"/>
        <v>1601036999.7600002</v>
      </c>
      <c r="M16" s="96">
        <f t="shared" si="4"/>
        <v>1614761192.0700002</v>
      </c>
      <c r="N16" s="96">
        <f t="shared" si="4"/>
        <v>1638654690.6099997</v>
      </c>
      <c r="O16" s="96">
        <f t="shared" si="4"/>
        <v>3198097507.6100001</v>
      </c>
      <c r="P16" s="96">
        <f t="shared" si="3"/>
        <v>1832745967.8200002</v>
      </c>
      <c r="Q16" s="88">
        <f t="shared" si="1"/>
        <v>20950118147.93</v>
      </c>
      <c r="R16" s="110"/>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111"/>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697830845</v>
      </c>
      <c r="D19" s="92">
        <v>697830845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697830845</v>
      </c>
      <c r="D20" s="93">
        <v>697830845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697830845</v>
      </c>
      <c r="D21" s="95">
        <f>D19</f>
        <v>697830845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59131870149</v>
      </c>
      <c r="D23" s="95">
        <f t="shared" si="6"/>
        <v>63014364829.079987</v>
      </c>
      <c r="E23" s="96">
        <f>E16+E21</f>
        <v>63090234.530000001</v>
      </c>
      <c r="F23" s="88">
        <f t="shared" si="6"/>
        <v>2953887839.9000001</v>
      </c>
      <c r="G23" s="88">
        <f t="shared" si="6"/>
        <v>1547777289.5699997</v>
      </c>
      <c r="H23" s="88">
        <f t="shared" si="6"/>
        <v>1649699236.8499999</v>
      </c>
      <c r="I23" s="88">
        <f t="shared" si="6"/>
        <v>1629190409.8</v>
      </c>
      <c r="J23" s="88">
        <f t="shared" si="6"/>
        <v>1630558030.7400002</v>
      </c>
      <c r="K23" s="88">
        <f t="shared" si="6"/>
        <v>1590618748.6700001</v>
      </c>
      <c r="L23" s="88">
        <f t="shared" si="6"/>
        <v>1601036999.7600002</v>
      </c>
      <c r="M23" s="88">
        <f t="shared" si="6"/>
        <v>1614761192.0700002</v>
      </c>
      <c r="N23" s="88">
        <f t="shared" si="6"/>
        <v>1638654690.6099997</v>
      </c>
      <c r="O23" s="88">
        <f t="shared" si="6"/>
        <v>3198097507.6100001</v>
      </c>
      <c r="P23" s="88">
        <f t="shared" si="6"/>
        <v>1832745967.8200002</v>
      </c>
      <c r="Q23" s="88">
        <f t="shared" si="6"/>
        <v>20950118147.93</v>
      </c>
    </row>
    <row r="24" spans="1:17" x14ac:dyDescent="0.25">
      <c r="B24" s="73" t="s">
        <v>62</v>
      </c>
      <c r="C24" s="31"/>
      <c r="D24" s="31"/>
      <c r="E24" s="31"/>
      <c r="F24" s="26"/>
      <c r="G24" s="26"/>
      <c r="H24" s="26"/>
      <c r="I24" s="26"/>
      <c r="J24" s="26"/>
      <c r="K24" s="26"/>
      <c r="L24" s="26"/>
      <c r="M24" s="26"/>
      <c r="N24" s="26"/>
      <c r="O24" s="26"/>
      <c r="P24" s="26"/>
      <c r="Q24" s="26"/>
    </row>
    <row r="25" spans="1:17" x14ac:dyDescent="0.25">
      <c r="B25" s="73" t="s">
        <v>67</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7BBAF8-9027-4D85-A986-82E267AAC0DB}">
  <ds:schemaRef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f7c7372e-77c9-4c4a-9e9a-3e04be05905d"/>
    <ds:schemaRef ds:uri="09100588-ee89-45b2-81d6-a67d223ce91b"/>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044DC3A9-5B63-47F9-9854-37E44DC6F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B6BAA1-AD24-4D60-AEC1-6FDE6A58F5F4}">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2018-02-19T19:32:39Z</dcterms:created>
  <dcterms:modified xsi:type="dcterms:W3CDTF">2025-12-19T12:39:56Z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