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Febrero/Gastos/Administración Central/"/>
    </mc:Choice>
  </mc:AlternateContent>
  <xr:revisionPtr revIDLastSave="366" documentId="13_ncr:1_{10FFAD9C-5447-4018-9257-719401A3CD51}" xr6:coauthVersionLast="47" xr6:coauthVersionMax="47" xr10:uidLastSave="{3C40CD47-5BAC-41CE-83AB-977A221A553B}"/>
  <bookViews>
    <workbookView xWindow="-120" yWindow="-120" windowWidth="29040" windowHeight="15720" tabRatio="602" firstSheet="21" activeTab="21" xr2:uid="{00000000-000D-0000-FFFF-FFFF00000000}"/>
  </bookViews>
  <sheets>
    <sheet name="2004" sheetId="31" r:id="rId1"/>
    <sheet name="2005" sheetId="32" r:id="rId2"/>
    <sheet name="2006" sheetId="33" r:id="rId3"/>
    <sheet name="2007" sheetId="5" r:id="rId4"/>
    <sheet name="2008" sheetId="34" r:id="rId5"/>
    <sheet name="2009" sheetId="35" r:id="rId6"/>
    <sheet name="2010" sheetId="36" r:id="rId7"/>
    <sheet name="2011" sheetId="37" r:id="rId8"/>
    <sheet name="2012" sheetId="38" r:id="rId9"/>
    <sheet name="2013" sheetId="39" r:id="rId10"/>
    <sheet name="2014" sheetId="40" r:id="rId11"/>
    <sheet name="2015" sheetId="41" r:id="rId12"/>
    <sheet name="2016" sheetId="42" r:id="rId13"/>
    <sheet name="2017" sheetId="43" r:id="rId14"/>
    <sheet name="2018" sheetId="45" r:id="rId15"/>
    <sheet name="2019" sheetId="22" r:id="rId16"/>
    <sheet name="2020" sheetId="25" r:id="rId17"/>
    <sheet name="2021" sheetId="28" r:id="rId18"/>
    <sheet name="2022" sheetId="30" r:id="rId19"/>
    <sheet name="2023" sheetId="47" r:id="rId20"/>
    <sheet name="2024" sheetId="48" r:id="rId21"/>
    <sheet name="2025" sheetId="49" r:id="rId22"/>
    <sheet name="2026" sheetId="50" r:id="rId23"/>
  </sheets>
  <definedNames>
    <definedName name="_xlnm.Print_Area" localSheetId="7">'2011'!$A$1:$Q$8</definedName>
    <definedName name="_xlnm.Print_Area" localSheetId="9">'2013'!$V$1:$AI$1</definedName>
    <definedName name="_xlnm.Print_Area" localSheetId="10">'2014'!$A$1:$Q$127</definedName>
    <definedName name="_xlnm.Print_Area" localSheetId="11">'2015'!$B$1:$Q$126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7" i="49" l="1"/>
  <c r="P157" i="49"/>
  <c r="O157" i="49"/>
  <c r="N157" i="49"/>
  <c r="M157" i="49"/>
  <c r="L157" i="49"/>
  <c r="K157" i="49"/>
  <c r="J157" i="49"/>
  <c r="I157" i="49"/>
  <c r="H157" i="49"/>
  <c r="G157" i="49"/>
  <c r="F157" i="49"/>
  <c r="Q155" i="49"/>
  <c r="Q149" i="49"/>
  <c r="P149" i="49"/>
  <c r="O149" i="49"/>
  <c r="N149" i="49"/>
  <c r="M149" i="49"/>
  <c r="L149" i="49"/>
  <c r="K149" i="49"/>
  <c r="J149" i="49"/>
  <c r="I149" i="49"/>
  <c r="H149" i="49"/>
  <c r="G149" i="49"/>
  <c r="F149" i="49"/>
  <c r="Q49" i="50"/>
  <c r="O151" i="50"/>
  <c r="N151" i="50"/>
  <c r="M151" i="50"/>
  <c r="L151" i="50"/>
  <c r="K151" i="50"/>
  <c r="J151" i="50"/>
  <c r="I151" i="50"/>
  <c r="H151" i="50"/>
  <c r="G151" i="50"/>
  <c r="F151" i="50"/>
  <c r="E151" i="50"/>
  <c r="D151" i="50"/>
  <c r="C151" i="50"/>
  <c r="Q150" i="50"/>
  <c r="P149" i="50"/>
  <c r="P148" i="50" s="1"/>
  <c r="Q147" i="50"/>
  <c r="P147" i="50"/>
  <c r="O147" i="50"/>
  <c r="N147" i="50"/>
  <c r="M147" i="50"/>
  <c r="L147" i="50"/>
  <c r="K147" i="50"/>
  <c r="J147" i="50"/>
  <c r="I147" i="50"/>
  <c r="H147" i="50"/>
  <c r="G147" i="50"/>
  <c r="F147" i="50"/>
  <c r="E147" i="50"/>
  <c r="D145" i="50"/>
  <c r="C145" i="50"/>
  <c r="P143" i="50"/>
  <c r="P142" i="50" s="1"/>
  <c r="P128" i="50"/>
  <c r="P116" i="50"/>
  <c r="P109" i="50"/>
  <c r="P102" i="50"/>
  <c r="P98" i="50"/>
  <c r="P74" i="50"/>
  <c r="P69" i="50"/>
  <c r="P65" i="50"/>
  <c r="P63" i="50"/>
  <c r="P61" i="50"/>
  <c r="P55" i="50"/>
  <c r="P46" i="50"/>
  <c r="P44" i="50"/>
  <c r="P38" i="50"/>
  <c r="P34" i="50"/>
  <c r="P25" i="50"/>
  <c r="P20" i="50"/>
  <c r="P17" i="50"/>
  <c r="P11" i="50"/>
  <c r="O145" i="50"/>
  <c r="N145" i="50"/>
  <c r="M145" i="50"/>
  <c r="L145" i="50"/>
  <c r="K145" i="50"/>
  <c r="J145" i="50"/>
  <c r="I145" i="50"/>
  <c r="H145" i="50"/>
  <c r="G145" i="50"/>
  <c r="F145" i="50"/>
  <c r="AQ10" i="43"/>
  <c r="F153" i="50" l="1"/>
  <c r="N153" i="50"/>
  <c r="P68" i="50"/>
  <c r="Q68" i="50" s="1"/>
  <c r="C153" i="50"/>
  <c r="Q143" i="50"/>
  <c r="D153" i="50"/>
  <c r="P97" i="50"/>
  <c r="Q97" i="50" s="1"/>
  <c r="P33" i="50"/>
  <c r="Q33" i="50" s="1"/>
  <c r="M153" i="50"/>
  <c r="Q149" i="50"/>
  <c r="O153" i="50"/>
  <c r="G153" i="50"/>
  <c r="P10" i="50"/>
  <c r="Q151" i="50"/>
  <c r="H153" i="50"/>
  <c r="K153" i="50"/>
  <c r="I153" i="50"/>
  <c r="J153" i="50"/>
  <c r="L153" i="50"/>
  <c r="P151" i="50"/>
  <c r="Q148" i="50"/>
  <c r="Q11" i="50"/>
  <c r="Q17" i="50"/>
  <c r="Q24" i="50"/>
  <c r="Q31" i="50"/>
  <c r="Q37" i="50"/>
  <c r="Q51" i="50"/>
  <c r="Q58" i="50"/>
  <c r="Q64" i="50"/>
  <c r="Q74" i="50"/>
  <c r="Q81" i="50"/>
  <c r="Q89" i="50"/>
  <c r="Q123" i="50"/>
  <c r="Q130" i="50"/>
  <c r="Q138" i="50"/>
  <c r="Q144" i="50"/>
  <c r="Q12" i="50"/>
  <c r="Q18" i="50"/>
  <c r="Q32" i="50"/>
  <c r="Q44" i="50"/>
  <c r="Q52" i="50"/>
  <c r="Q59" i="50"/>
  <c r="Q75" i="50"/>
  <c r="Q82" i="50"/>
  <c r="Q90" i="50"/>
  <c r="Q102" i="50"/>
  <c r="Q109" i="50"/>
  <c r="Q116" i="50"/>
  <c r="Q124" i="50"/>
  <c r="Q131" i="50"/>
  <c r="Q139" i="50"/>
  <c r="Q13" i="50"/>
  <c r="Q19" i="50"/>
  <c r="Q25" i="50"/>
  <c r="Q38" i="50"/>
  <c r="Q45" i="50"/>
  <c r="Q53" i="50"/>
  <c r="Q60" i="50"/>
  <c r="Q65" i="50"/>
  <c r="Q69" i="50"/>
  <c r="Q83" i="50"/>
  <c r="Q91" i="50"/>
  <c r="Q103" i="50"/>
  <c r="Q110" i="50"/>
  <c r="Q117" i="50"/>
  <c r="Q125" i="50"/>
  <c r="Q132" i="50"/>
  <c r="Q140" i="50"/>
  <c r="Q14" i="50"/>
  <c r="Q26" i="50"/>
  <c r="Q39" i="50"/>
  <c r="Q54" i="50"/>
  <c r="Q66" i="50"/>
  <c r="Q70" i="50"/>
  <c r="Q76" i="50"/>
  <c r="Q84" i="50"/>
  <c r="Q92" i="50"/>
  <c r="Q98" i="50"/>
  <c r="Q104" i="50"/>
  <c r="Q111" i="50"/>
  <c r="Q118" i="50"/>
  <c r="Q126" i="50"/>
  <c r="Q133" i="50"/>
  <c r="Q141" i="50"/>
  <c r="Q15" i="50"/>
  <c r="Q20" i="50"/>
  <c r="Q27" i="50"/>
  <c r="Q40" i="50"/>
  <c r="Q46" i="50"/>
  <c r="Q61" i="50"/>
  <c r="Q71" i="50"/>
  <c r="Q77" i="50"/>
  <c r="Q85" i="50"/>
  <c r="Q93" i="50"/>
  <c r="Q99" i="50"/>
  <c r="Q105" i="50"/>
  <c r="Q112" i="50"/>
  <c r="Q119" i="50"/>
  <c r="Q127" i="50"/>
  <c r="Q134" i="50"/>
  <c r="Q16" i="50"/>
  <c r="Q21" i="50"/>
  <c r="Q28" i="50"/>
  <c r="Q34" i="50"/>
  <c r="Q41" i="50"/>
  <c r="Q47" i="50"/>
  <c r="Q55" i="50"/>
  <c r="Q62" i="50"/>
  <c r="Q67" i="50"/>
  <c r="Q72" i="50"/>
  <c r="Q78" i="50"/>
  <c r="Q86" i="50"/>
  <c r="Q94" i="50"/>
  <c r="Q100" i="50"/>
  <c r="Q106" i="50"/>
  <c r="Q113" i="50"/>
  <c r="Q120" i="50"/>
  <c r="Q135" i="50"/>
  <c r="Q142" i="50"/>
  <c r="Q22" i="50"/>
  <c r="Q29" i="50"/>
  <c r="Q35" i="50"/>
  <c r="Q42" i="50"/>
  <c r="Q48" i="50"/>
  <c r="Q56" i="50"/>
  <c r="Q73" i="50"/>
  <c r="Q79" i="50"/>
  <c r="Q87" i="50"/>
  <c r="Q95" i="50"/>
  <c r="Q101" i="50"/>
  <c r="Q107" i="50"/>
  <c r="Q114" i="50"/>
  <c r="Q121" i="50"/>
  <c r="Q128" i="50"/>
  <c r="Q136" i="50"/>
  <c r="Q23" i="50"/>
  <c r="Q30" i="50"/>
  <c r="Q36" i="50"/>
  <c r="Q43" i="50"/>
  <c r="Q50" i="50"/>
  <c r="Q57" i="50"/>
  <c r="Q63" i="50"/>
  <c r="Q80" i="50"/>
  <c r="Q88" i="50"/>
  <c r="Q96" i="50"/>
  <c r="Q108" i="50"/>
  <c r="Q115" i="50"/>
  <c r="Q122" i="50"/>
  <c r="Q129" i="50"/>
  <c r="Q137" i="50"/>
  <c r="C109" i="25"/>
  <c r="C98" i="25"/>
  <c r="C86" i="25"/>
  <c r="C78" i="25"/>
  <c r="C73" i="25"/>
  <c r="C68" i="25"/>
  <c r="C67" i="25" s="1"/>
  <c r="C64" i="25"/>
  <c r="C61" i="25"/>
  <c r="C55" i="25"/>
  <c r="C53" i="25"/>
  <c r="C51" i="25"/>
  <c r="C45" i="25"/>
  <c r="C42" i="25"/>
  <c r="C40" i="25"/>
  <c r="C38" i="25"/>
  <c r="C34" i="25"/>
  <c r="C31" i="25"/>
  <c r="C30" i="25" s="1"/>
  <c r="C23" i="25"/>
  <c r="C19" i="25"/>
  <c r="C16" i="25"/>
  <c r="C11" i="25"/>
  <c r="C10" i="25"/>
  <c r="P145" i="50" l="1"/>
  <c r="P153" i="50" s="1"/>
  <c r="Q10" i="50"/>
  <c r="E145" i="50"/>
  <c r="C60" i="25"/>
  <c r="Q19" i="28"/>
  <c r="C109" i="43"/>
  <c r="D109" i="43"/>
  <c r="E10" i="45"/>
  <c r="Q145" i="50" l="1"/>
  <c r="E153" i="50"/>
  <c r="Q153" i="50" s="1"/>
  <c r="Q145" i="49"/>
  <c r="Q143" i="49"/>
  <c r="Q141" i="49"/>
  <c r="Q139" i="49"/>
  <c r="Q137" i="49"/>
  <c r="Q135" i="49"/>
  <c r="Q133" i="49"/>
  <c r="Q131" i="49"/>
  <c r="Q129" i="49"/>
  <c r="Q127" i="49"/>
  <c r="Q125" i="49"/>
  <c r="Q123" i="49"/>
  <c r="Q121" i="49"/>
  <c r="Q119" i="49"/>
  <c r="Q117" i="49"/>
  <c r="Q115" i="49"/>
  <c r="Q111" i="49"/>
  <c r="Q109" i="49"/>
  <c r="Q108" i="49"/>
  <c r="Q107" i="49"/>
  <c r="Q105" i="49"/>
  <c r="Q103" i="49"/>
  <c r="Q99" i="49"/>
  <c r="Q98" i="49"/>
  <c r="Q97" i="49"/>
  <c r="Q96" i="49"/>
  <c r="Q95" i="49"/>
  <c r="Q94" i="49"/>
  <c r="Q93" i="49"/>
  <c r="Q91" i="49"/>
  <c r="Q90" i="49"/>
  <c r="Q89" i="49"/>
  <c r="Q88" i="49"/>
  <c r="Q87" i="49"/>
  <c r="Q86" i="49"/>
  <c r="Q85" i="49"/>
  <c r="Q83" i="49"/>
  <c r="Q82" i="49"/>
  <c r="Q81" i="49"/>
  <c r="Q80" i="49"/>
  <c r="Q79" i="49"/>
  <c r="Q78" i="49"/>
  <c r="Q77" i="49"/>
  <c r="Q75" i="49"/>
  <c r="Q74" i="49"/>
  <c r="Q73" i="49"/>
  <c r="Q72" i="49"/>
  <c r="Q69" i="49"/>
  <c r="Q68" i="49"/>
  <c r="Q67" i="49"/>
  <c r="Q64" i="49"/>
  <c r="Q62" i="49"/>
  <c r="Q59" i="49"/>
  <c r="Q57" i="49"/>
  <c r="Q56" i="49"/>
  <c r="Q53" i="49"/>
  <c r="Q51" i="49"/>
  <c r="Q49" i="49"/>
  <c r="Q48" i="49"/>
  <c r="Q46" i="49"/>
  <c r="Q43" i="49"/>
  <c r="Q42" i="49"/>
  <c r="Q41" i="49"/>
  <c r="Q40" i="49"/>
  <c r="Q38" i="49"/>
  <c r="Q37" i="49"/>
  <c r="Q36" i="49"/>
  <c r="Q33" i="49"/>
  <c r="Q32" i="49"/>
  <c r="Q31" i="49"/>
  <c r="Q30" i="49"/>
  <c r="Q29" i="49"/>
  <c r="Q28" i="49"/>
  <c r="Q27" i="49"/>
  <c r="Q25" i="49"/>
  <c r="Q24" i="49"/>
  <c r="Q23" i="49"/>
  <c r="Q22" i="49"/>
  <c r="Q20" i="49"/>
  <c r="Q17" i="49"/>
  <c r="Q16" i="49"/>
  <c r="Q15" i="49"/>
  <c r="Q14" i="49"/>
  <c r="Q13" i="49"/>
  <c r="Q12" i="49"/>
  <c r="Q18" i="49"/>
  <c r="Q19" i="49"/>
  <c r="Q21" i="49"/>
  <c r="Q26" i="49"/>
  <c r="Q35" i="49"/>
  <c r="Q39" i="49"/>
  <c r="Q44" i="49"/>
  <c r="Q45" i="49"/>
  <c r="Q50" i="49"/>
  <c r="Q52" i="49"/>
  <c r="Q54" i="49"/>
  <c r="Q55" i="49"/>
  <c r="Q58" i="49"/>
  <c r="Q60" i="49"/>
  <c r="Q63" i="49"/>
  <c r="Q65" i="49"/>
  <c r="Q66" i="49"/>
  <c r="Q76" i="49"/>
  <c r="Q84" i="49"/>
  <c r="Q92" i="49"/>
  <c r="Q102" i="49"/>
  <c r="Q104" i="49"/>
  <c r="Q106" i="49"/>
  <c r="Q110" i="49"/>
  <c r="Q112" i="49"/>
  <c r="Q113" i="49"/>
  <c r="Q114" i="49"/>
  <c r="Q116" i="49"/>
  <c r="Q118" i="49"/>
  <c r="Q120" i="49"/>
  <c r="Q122" i="49"/>
  <c r="Q124" i="49"/>
  <c r="Q126" i="49"/>
  <c r="Q128" i="49"/>
  <c r="Q130" i="49"/>
  <c r="Q132" i="49"/>
  <c r="Q134" i="49"/>
  <c r="Q136" i="49"/>
  <c r="Q138" i="49"/>
  <c r="Q140" i="49"/>
  <c r="Q142" i="49"/>
  <c r="Q144" i="49"/>
  <c r="Q146" i="49"/>
  <c r="Q148" i="49"/>
  <c r="C149" i="49"/>
  <c r="D149" i="49"/>
  <c r="E151" i="49"/>
  <c r="F151" i="49"/>
  <c r="G151" i="49"/>
  <c r="H151" i="49"/>
  <c r="I151" i="49"/>
  <c r="J151" i="49"/>
  <c r="K151" i="49"/>
  <c r="L151" i="49"/>
  <c r="M151" i="49"/>
  <c r="N151" i="49"/>
  <c r="O151" i="49"/>
  <c r="P151" i="49"/>
  <c r="Q151" i="49"/>
  <c r="Q153" i="49"/>
  <c r="Q154" i="49"/>
  <c r="C155" i="49"/>
  <c r="C157" i="49" s="1"/>
  <c r="D155" i="49"/>
  <c r="E155" i="49"/>
  <c r="F155" i="49"/>
  <c r="G155" i="49"/>
  <c r="H155" i="49"/>
  <c r="I155" i="49"/>
  <c r="J155" i="49"/>
  <c r="K155" i="49"/>
  <c r="L155" i="49"/>
  <c r="M155" i="49"/>
  <c r="N155" i="49"/>
  <c r="O155" i="49"/>
  <c r="D157" i="49" l="1"/>
  <c r="Q71" i="49"/>
  <c r="Q100" i="49"/>
  <c r="Q11" i="49"/>
  <c r="Q101" i="49"/>
  <c r="Q147" i="49"/>
  <c r="Q61" i="49"/>
  <c r="E149" i="49"/>
  <c r="E157" i="49" s="1"/>
  <c r="Q70" i="49"/>
  <c r="Q47" i="49"/>
  <c r="Q152" i="49"/>
  <c r="P155" i="49"/>
  <c r="Q10" i="49"/>
  <c r="Q34" i="49"/>
  <c r="P10" i="48" l="1"/>
  <c r="P11" i="48"/>
  <c r="P12" i="48"/>
  <c r="N10" i="48"/>
  <c r="N11" i="48"/>
  <c r="L10" i="48"/>
  <c r="L151" i="48" s="1"/>
  <c r="L11" i="48"/>
  <c r="N12" i="48"/>
  <c r="Q12" i="48" s="1"/>
  <c r="L12" i="48"/>
  <c r="Q158" i="48"/>
  <c r="Q156" i="48"/>
  <c r="O160" i="48"/>
  <c r="N160" i="48"/>
  <c r="Q48" i="48"/>
  <c r="Q39" i="48"/>
  <c r="Q37" i="48"/>
  <c r="Q35" i="48"/>
  <c r="Q34" i="48"/>
  <c r="Q29" i="48"/>
  <c r="Q27" i="48"/>
  <c r="Q26" i="48"/>
  <c r="Q25" i="48"/>
  <c r="Q21" i="48"/>
  <c r="Q20" i="48"/>
  <c r="Q18" i="48"/>
  <c r="Q17" i="48"/>
  <c r="Q15" i="48"/>
  <c r="Q150" i="48"/>
  <c r="Q149" i="48"/>
  <c r="Q148" i="48"/>
  <c r="Q147" i="48"/>
  <c r="Q146" i="48"/>
  <c r="Q145" i="48"/>
  <c r="Q144" i="48"/>
  <c r="Q143" i="48"/>
  <c r="Q142" i="48"/>
  <c r="Q141" i="48"/>
  <c r="Q140" i="48"/>
  <c r="Q139" i="48"/>
  <c r="Q138" i="48"/>
  <c r="Q137" i="48"/>
  <c r="Q136" i="48"/>
  <c r="Q135" i="48"/>
  <c r="Q134" i="48"/>
  <c r="Q133" i="48"/>
  <c r="Q132" i="48"/>
  <c r="Q131" i="48"/>
  <c r="Q130" i="48"/>
  <c r="Q129" i="48"/>
  <c r="Q128" i="48"/>
  <c r="Q127" i="48"/>
  <c r="Q126" i="48"/>
  <c r="Q125" i="48"/>
  <c r="Q124" i="48"/>
  <c r="Q123" i="48"/>
  <c r="Q122" i="48"/>
  <c r="Q121" i="48"/>
  <c r="Q120" i="48"/>
  <c r="Q119" i="48"/>
  <c r="Q118" i="48"/>
  <c r="Q117" i="48"/>
  <c r="Q116" i="48"/>
  <c r="Q115" i="48"/>
  <c r="Q114" i="48"/>
  <c r="Q113" i="48"/>
  <c r="Q112" i="48"/>
  <c r="Q111" i="48"/>
  <c r="Q110" i="48"/>
  <c r="Q109" i="48"/>
  <c r="Q108" i="48"/>
  <c r="Q107" i="48"/>
  <c r="Q106" i="48"/>
  <c r="Q105" i="48"/>
  <c r="Q104" i="48"/>
  <c r="Q103" i="48"/>
  <c r="Q102" i="48"/>
  <c r="Q101" i="48"/>
  <c r="Q100" i="48"/>
  <c r="Q99" i="48"/>
  <c r="Q98" i="48"/>
  <c r="Q97" i="48"/>
  <c r="Q96" i="48"/>
  <c r="Q95" i="48"/>
  <c r="Q94" i="48"/>
  <c r="Q93" i="48"/>
  <c r="Q92" i="48"/>
  <c r="Q91" i="48"/>
  <c r="Q90" i="48"/>
  <c r="Q89" i="48"/>
  <c r="Q88" i="48"/>
  <c r="Q87" i="48"/>
  <c r="Q86" i="48"/>
  <c r="Q85" i="48"/>
  <c r="Q84" i="48"/>
  <c r="Q83" i="48"/>
  <c r="Q82" i="48"/>
  <c r="Q81" i="48"/>
  <c r="Q80" i="48"/>
  <c r="Q79" i="48"/>
  <c r="Q78" i="48"/>
  <c r="Q77" i="48"/>
  <c r="Q76" i="48"/>
  <c r="Q75" i="48"/>
  <c r="Q74" i="48"/>
  <c r="Q73" i="48"/>
  <c r="Q72" i="48"/>
  <c r="Q71" i="48"/>
  <c r="Q70" i="48"/>
  <c r="Q69" i="48"/>
  <c r="Q68" i="48"/>
  <c r="Q67" i="48"/>
  <c r="Q66" i="48"/>
  <c r="Q65" i="48"/>
  <c r="Q64" i="48"/>
  <c r="Q63" i="48"/>
  <c r="Q62" i="48"/>
  <c r="Q61" i="48"/>
  <c r="Q60" i="48"/>
  <c r="Q59" i="48"/>
  <c r="Q58" i="48"/>
  <c r="Q57" i="48"/>
  <c r="Q56" i="48"/>
  <c r="Q55" i="48"/>
  <c r="Q54" i="48"/>
  <c r="Q53" i="48"/>
  <c r="Q52" i="48"/>
  <c r="Q51" i="48"/>
  <c r="Q50" i="48"/>
  <c r="Q49" i="48"/>
  <c r="Q47" i="48"/>
  <c r="Q45" i="48"/>
  <c r="Q44" i="48"/>
  <c r="Q43" i="48"/>
  <c r="Q42" i="48"/>
  <c r="Q41" i="48"/>
  <c r="P151" i="48"/>
  <c r="K151" i="48"/>
  <c r="J151" i="48"/>
  <c r="I151" i="48"/>
  <c r="H151" i="48"/>
  <c r="D160" i="48"/>
  <c r="C160" i="48"/>
  <c r="C155" i="48"/>
  <c r="C154" i="48"/>
  <c r="Q153" i="48"/>
  <c r="P153" i="48"/>
  <c r="O153" i="48"/>
  <c r="N153" i="48"/>
  <c r="M153" i="48"/>
  <c r="L153" i="48"/>
  <c r="K153" i="48"/>
  <c r="J153" i="48"/>
  <c r="I153" i="48"/>
  <c r="H153" i="48"/>
  <c r="G153" i="48"/>
  <c r="F153" i="48"/>
  <c r="E153" i="48"/>
  <c r="C149" i="48"/>
  <c r="C148" i="48" s="1"/>
  <c r="C143" i="48"/>
  <c r="C132" i="48"/>
  <c r="C120" i="48"/>
  <c r="C113" i="48"/>
  <c r="C106" i="48"/>
  <c r="C101" i="48"/>
  <c r="C91" i="48"/>
  <c r="C76" i="48"/>
  <c r="C70" i="48" s="1"/>
  <c r="C71" i="48"/>
  <c r="C65" i="48"/>
  <c r="C63" i="48"/>
  <c r="C61" i="48"/>
  <c r="C55" i="48"/>
  <c r="C52" i="48"/>
  <c r="C47" i="48"/>
  <c r="C45" i="48"/>
  <c r="C39" i="48"/>
  <c r="C35" i="48"/>
  <c r="C26" i="48"/>
  <c r="C20" i="48"/>
  <c r="C17" i="48"/>
  <c r="C11" i="48"/>
  <c r="C10" i="48" l="1"/>
  <c r="C34" i="48"/>
  <c r="C100" i="48"/>
  <c r="C151" i="48" s="1"/>
  <c r="C162" i="48" s="1"/>
  <c r="Q10" i="48"/>
  <c r="Q159" i="48"/>
  <c r="Q157" i="48"/>
  <c r="K160" i="48"/>
  <c r="K162" i="48" s="1"/>
  <c r="E160" i="48"/>
  <c r="M160" i="48"/>
  <c r="G160" i="48"/>
  <c r="I160" i="48"/>
  <c r="J160" i="48"/>
  <c r="J162" i="48" s="1"/>
  <c r="L160" i="48"/>
  <c r="L162" i="48" s="1"/>
  <c r="F160" i="48"/>
  <c r="H160" i="48"/>
  <c r="H162" i="48" s="1"/>
  <c r="D151" i="48"/>
  <c r="D162" i="48" s="1"/>
  <c r="Q19" i="48"/>
  <c r="Q31" i="48"/>
  <c r="Q36" i="48"/>
  <c r="Q11" i="48"/>
  <c r="Q23" i="48"/>
  <c r="Q28" i="48"/>
  <c r="Q33" i="48"/>
  <c r="Q13" i="48"/>
  <c r="Q40" i="48"/>
  <c r="F151" i="48"/>
  <c r="Q46" i="48"/>
  <c r="Q16" i="48"/>
  <c r="Q24" i="48"/>
  <c r="Q32" i="48"/>
  <c r="Q14" i="48"/>
  <c r="Q22" i="48"/>
  <c r="Q30" i="48"/>
  <c r="Q38" i="48"/>
  <c r="G151" i="48"/>
  <c r="O151" i="48"/>
  <c r="O162" i="48" s="1"/>
  <c r="M151" i="48"/>
  <c r="E151" i="48"/>
  <c r="Q154" i="48"/>
  <c r="P160" i="48"/>
  <c r="P162" i="48" s="1"/>
  <c r="Q155" i="48"/>
  <c r="N151" i="48"/>
  <c r="N162" i="48" s="1"/>
  <c r="E148" i="47"/>
  <c r="Q145" i="47"/>
  <c r="P144" i="47"/>
  <c r="P143" i="47" s="1"/>
  <c r="P146" i="47" s="1"/>
  <c r="O144" i="47"/>
  <c r="N144" i="47"/>
  <c r="N143" i="47" s="1"/>
  <c r="N146" i="47" s="1"/>
  <c r="M144" i="47"/>
  <c r="L144" i="47"/>
  <c r="K144" i="47"/>
  <c r="J144" i="47"/>
  <c r="I144" i="47"/>
  <c r="H144" i="47"/>
  <c r="H143" i="47" s="1"/>
  <c r="H146" i="47" s="1"/>
  <c r="G144" i="47"/>
  <c r="F144" i="47"/>
  <c r="F143" i="47" s="1"/>
  <c r="F146" i="47" s="1"/>
  <c r="E144" i="47"/>
  <c r="Q144" i="47" s="1"/>
  <c r="D144" i="47"/>
  <c r="C144" i="47"/>
  <c r="O143" i="47"/>
  <c r="O146" i="47" s="1"/>
  <c r="M143" i="47"/>
  <c r="M146" i="47" s="1"/>
  <c r="L143" i="47"/>
  <c r="L146" i="47" s="1"/>
  <c r="K143" i="47"/>
  <c r="K146" i="47" s="1"/>
  <c r="J143" i="47"/>
  <c r="J146" i="47" s="1"/>
  <c r="I143" i="47"/>
  <c r="I146" i="47" s="1"/>
  <c r="G143" i="47"/>
  <c r="G146" i="47" s="1"/>
  <c r="E143" i="47"/>
  <c r="E146" i="47" s="1"/>
  <c r="D143" i="47"/>
  <c r="D146" i="47" s="1"/>
  <c r="C143" i="47"/>
  <c r="C146" i="47" s="1"/>
  <c r="Q142" i="47"/>
  <c r="P142" i="47"/>
  <c r="O142" i="47"/>
  <c r="N142" i="47"/>
  <c r="M142" i="47"/>
  <c r="L142" i="47"/>
  <c r="K142" i="47"/>
  <c r="J142" i="47"/>
  <c r="I142" i="47"/>
  <c r="H142" i="47"/>
  <c r="G142" i="47"/>
  <c r="F142" i="47"/>
  <c r="E142" i="47"/>
  <c r="Q139" i="47"/>
  <c r="P138" i="47"/>
  <c r="O138" i="47"/>
  <c r="N138" i="47"/>
  <c r="M138" i="47"/>
  <c r="L138" i="47"/>
  <c r="K138" i="47"/>
  <c r="K137" i="47" s="1"/>
  <c r="J138" i="47"/>
  <c r="I138" i="47"/>
  <c r="I137" i="47" s="1"/>
  <c r="H138" i="47"/>
  <c r="Q138" i="47" s="1"/>
  <c r="G138" i="47"/>
  <c r="F138" i="47"/>
  <c r="E138" i="47"/>
  <c r="D138" i="47"/>
  <c r="C138" i="47"/>
  <c r="C137" i="47" s="1"/>
  <c r="P137" i="47"/>
  <c r="O137" i="47"/>
  <c r="N137" i="47"/>
  <c r="M137" i="47"/>
  <c r="L137" i="47"/>
  <c r="J137" i="47"/>
  <c r="H137" i="47"/>
  <c r="G137" i="47"/>
  <c r="F137" i="47"/>
  <c r="E137" i="47"/>
  <c r="D137" i="47"/>
  <c r="Q136" i="47"/>
  <c r="Q135" i="47"/>
  <c r="Q134" i="47"/>
  <c r="P133" i="47"/>
  <c r="O133" i="47"/>
  <c r="N133" i="47"/>
  <c r="M133" i="47"/>
  <c r="L133" i="47"/>
  <c r="K133" i="47"/>
  <c r="J133" i="47"/>
  <c r="I133" i="47"/>
  <c r="Q133" i="47" s="1"/>
  <c r="H133" i="47"/>
  <c r="G133" i="47"/>
  <c r="F133" i="47"/>
  <c r="E133" i="47"/>
  <c r="D133" i="47"/>
  <c r="C133" i="47"/>
  <c r="Q132" i="47"/>
  <c r="Q131" i="47"/>
  <c r="Q130" i="47"/>
  <c r="Q129" i="47"/>
  <c r="Q128" i="47"/>
  <c r="Q127" i="47"/>
  <c r="Q126" i="47"/>
  <c r="P125" i="47"/>
  <c r="O125" i="47"/>
  <c r="N125" i="47"/>
  <c r="M125" i="47"/>
  <c r="L125" i="47"/>
  <c r="K125" i="47"/>
  <c r="J125" i="47"/>
  <c r="I125" i="47"/>
  <c r="H125" i="47"/>
  <c r="G125" i="47"/>
  <c r="F125" i="47"/>
  <c r="E125" i="47"/>
  <c r="Q125" i="47" s="1"/>
  <c r="D125" i="47"/>
  <c r="C125" i="47"/>
  <c r="Q124" i="47"/>
  <c r="Q123" i="47"/>
  <c r="Q122" i="47"/>
  <c r="Q121" i="47"/>
  <c r="Q120" i="47"/>
  <c r="Q119" i="47"/>
  <c r="Q118" i="47"/>
  <c r="Q117" i="47"/>
  <c r="Q116" i="47"/>
  <c r="Q115" i="47"/>
  <c r="Q114" i="47"/>
  <c r="P113" i="47"/>
  <c r="O113" i="47"/>
  <c r="N113" i="47"/>
  <c r="M113" i="47"/>
  <c r="L113" i="47"/>
  <c r="L94" i="47" s="1"/>
  <c r="K113" i="47"/>
  <c r="J113" i="47"/>
  <c r="I113" i="47"/>
  <c r="Q113" i="47" s="1"/>
  <c r="H113" i="47"/>
  <c r="G113" i="47"/>
  <c r="F113" i="47"/>
  <c r="E113" i="47"/>
  <c r="D113" i="47"/>
  <c r="D94" i="47" s="1"/>
  <c r="C113" i="47"/>
  <c r="Q112" i="47"/>
  <c r="Q110" i="47"/>
  <c r="Q109" i="47"/>
  <c r="Q108" i="47"/>
  <c r="Q107" i="47"/>
  <c r="Q106" i="47"/>
  <c r="P105" i="47"/>
  <c r="O105" i="47"/>
  <c r="N105" i="47"/>
  <c r="M105" i="47"/>
  <c r="L105" i="47"/>
  <c r="K105" i="47"/>
  <c r="J105" i="47"/>
  <c r="I105" i="47"/>
  <c r="Q105" i="47" s="1"/>
  <c r="H105" i="47"/>
  <c r="G105" i="47"/>
  <c r="F105" i="47"/>
  <c r="E105" i="47"/>
  <c r="D105" i="47"/>
  <c r="C105" i="47"/>
  <c r="Q104" i="47"/>
  <c r="Q103" i="47"/>
  <c r="Q102" i="47"/>
  <c r="Q101" i="47"/>
  <c r="Q100" i="47"/>
  <c r="P99" i="47"/>
  <c r="O99" i="47"/>
  <c r="N99" i="47"/>
  <c r="M99" i="47"/>
  <c r="L99" i="47"/>
  <c r="K99" i="47"/>
  <c r="J99" i="47"/>
  <c r="J94" i="47" s="1"/>
  <c r="I99" i="47"/>
  <c r="H99" i="47"/>
  <c r="G99" i="47"/>
  <c r="F99" i="47"/>
  <c r="E99" i="47"/>
  <c r="Q99" i="47" s="1"/>
  <c r="D99" i="47"/>
  <c r="C99" i="47"/>
  <c r="Q98" i="47"/>
  <c r="Q97" i="47"/>
  <c r="Q96" i="47"/>
  <c r="P95" i="47"/>
  <c r="O95" i="47"/>
  <c r="O94" i="47" s="1"/>
  <c r="N95" i="47"/>
  <c r="M95" i="47"/>
  <c r="M94" i="47" s="1"/>
  <c r="L95" i="47"/>
  <c r="K95" i="47"/>
  <c r="J95" i="47"/>
  <c r="I95" i="47"/>
  <c r="H95" i="47"/>
  <c r="G95" i="47"/>
  <c r="G94" i="47" s="1"/>
  <c r="F95" i="47"/>
  <c r="E95" i="47"/>
  <c r="E94" i="47" s="1"/>
  <c r="D95" i="47"/>
  <c r="C95" i="47"/>
  <c r="P94" i="47"/>
  <c r="N94" i="47"/>
  <c r="K94" i="47"/>
  <c r="H94" i="47"/>
  <c r="F94" i="47"/>
  <c r="C94" i="47"/>
  <c r="Q93" i="47"/>
  <c r="Q92" i="47"/>
  <c r="Q91" i="47"/>
  <c r="Q90" i="47"/>
  <c r="Q89" i="47"/>
  <c r="Q88" i="47"/>
  <c r="P87" i="47"/>
  <c r="O87" i="47"/>
  <c r="N87" i="47"/>
  <c r="M87" i="47"/>
  <c r="L87" i="47"/>
  <c r="K87" i="47"/>
  <c r="J87" i="47"/>
  <c r="I87" i="47"/>
  <c r="H87" i="47"/>
  <c r="Q87" i="47" s="1"/>
  <c r="G87" i="47"/>
  <c r="F87" i="47"/>
  <c r="E87" i="47"/>
  <c r="D87" i="47"/>
  <c r="C87" i="47"/>
  <c r="Q86" i="47"/>
  <c r="Q85" i="47"/>
  <c r="Q84" i="47"/>
  <c r="Q83" i="47"/>
  <c r="Q82" i="47"/>
  <c r="Q81" i="47"/>
  <c r="Q80" i="47"/>
  <c r="Q79" i="47"/>
  <c r="Q78" i="47"/>
  <c r="Q77" i="47"/>
  <c r="Q76" i="47"/>
  <c r="Q75" i="47"/>
  <c r="P74" i="47"/>
  <c r="O74" i="47"/>
  <c r="N74" i="47"/>
  <c r="N68" i="47" s="1"/>
  <c r="M74" i="47"/>
  <c r="L74" i="47"/>
  <c r="L68" i="47" s="1"/>
  <c r="K74" i="47"/>
  <c r="K68" i="47" s="1"/>
  <c r="K140" i="47" s="1"/>
  <c r="K148" i="47" s="1"/>
  <c r="J74" i="47"/>
  <c r="I74" i="47"/>
  <c r="H74" i="47"/>
  <c r="G74" i="47"/>
  <c r="F74" i="47"/>
  <c r="F68" i="47" s="1"/>
  <c r="E74" i="47"/>
  <c r="Q74" i="47" s="1"/>
  <c r="D74" i="47"/>
  <c r="D68" i="47" s="1"/>
  <c r="C74" i="47"/>
  <c r="C68" i="47" s="1"/>
  <c r="C140" i="47" s="1"/>
  <c r="C148" i="47" s="1"/>
  <c r="Q73" i="47"/>
  <c r="Q72" i="47"/>
  <c r="Q71" i="47"/>
  <c r="Q70" i="47"/>
  <c r="P69" i="47"/>
  <c r="O69" i="47"/>
  <c r="O68" i="47" s="1"/>
  <c r="N69" i="47"/>
  <c r="M69" i="47"/>
  <c r="L69" i="47"/>
  <c r="K69" i="47"/>
  <c r="J69" i="47"/>
  <c r="I69" i="47"/>
  <c r="Q69" i="47" s="1"/>
  <c r="H69" i="47"/>
  <c r="G69" i="47"/>
  <c r="G68" i="47" s="1"/>
  <c r="F69" i="47"/>
  <c r="E69" i="47"/>
  <c r="D69" i="47"/>
  <c r="C69" i="47"/>
  <c r="P68" i="47"/>
  <c r="M68" i="47"/>
  <c r="J68" i="47"/>
  <c r="H68" i="47"/>
  <c r="E68" i="47"/>
  <c r="H67" i="47"/>
  <c r="F67" i="47"/>
  <c r="Q67" i="47" s="1"/>
  <c r="Q66" i="47"/>
  <c r="Q65" i="47"/>
  <c r="P64" i="47"/>
  <c r="O64" i="47"/>
  <c r="N64" i="47"/>
  <c r="M64" i="47"/>
  <c r="L64" i="47"/>
  <c r="K64" i="47"/>
  <c r="J64" i="47"/>
  <c r="I64" i="47"/>
  <c r="H64" i="47"/>
  <c r="G64" i="47"/>
  <c r="E64" i="47"/>
  <c r="D64" i="47"/>
  <c r="C64" i="47"/>
  <c r="Q63" i="47"/>
  <c r="P62" i="47"/>
  <c r="O62" i="47"/>
  <c r="N62" i="47"/>
  <c r="M62" i="47"/>
  <c r="L62" i="47"/>
  <c r="K62" i="47"/>
  <c r="J62" i="47"/>
  <c r="I62" i="47"/>
  <c r="Q62" i="47" s="1"/>
  <c r="H62" i="47"/>
  <c r="G62" i="47"/>
  <c r="F62" i="47"/>
  <c r="E62" i="47"/>
  <c r="D62" i="47"/>
  <c r="C62" i="47"/>
  <c r="Q61" i="47"/>
  <c r="P60" i="47"/>
  <c r="O60" i="47"/>
  <c r="N60" i="47"/>
  <c r="M60" i="47"/>
  <c r="L60" i="47"/>
  <c r="K60" i="47"/>
  <c r="J60" i="47"/>
  <c r="I60" i="47"/>
  <c r="Q60" i="47" s="1"/>
  <c r="H60" i="47"/>
  <c r="G60" i="47"/>
  <c r="F60" i="47"/>
  <c r="E60" i="47"/>
  <c r="D60" i="47"/>
  <c r="C60" i="47"/>
  <c r="Q59" i="47"/>
  <c r="Q58" i="47"/>
  <c r="Q57" i="47"/>
  <c r="Q56" i="47"/>
  <c r="Q55" i="47"/>
  <c r="P54" i="47"/>
  <c r="O54" i="47"/>
  <c r="N54" i="47"/>
  <c r="M54" i="47"/>
  <c r="L54" i="47"/>
  <c r="K54" i="47"/>
  <c r="J54" i="47"/>
  <c r="I54" i="47"/>
  <c r="H54" i="47"/>
  <c r="G54" i="47"/>
  <c r="F54" i="47"/>
  <c r="E54" i="47"/>
  <c r="Q54" i="47" s="1"/>
  <c r="D54" i="47"/>
  <c r="C54" i="47"/>
  <c r="Q52" i="47"/>
  <c r="P51" i="47"/>
  <c r="O51" i="47"/>
  <c r="N51" i="47"/>
  <c r="M51" i="47"/>
  <c r="L51" i="47"/>
  <c r="K51" i="47"/>
  <c r="J51" i="47"/>
  <c r="I51" i="47"/>
  <c r="H51" i="47"/>
  <c r="G51" i="47"/>
  <c r="F51" i="47"/>
  <c r="E51" i="47"/>
  <c r="Q51" i="47" s="1"/>
  <c r="D51" i="47"/>
  <c r="C51" i="47"/>
  <c r="Q50" i="47"/>
  <c r="Q49" i="47"/>
  <c r="Q48" i="47"/>
  <c r="Q47" i="47"/>
  <c r="Q46" i="47"/>
  <c r="P45" i="47"/>
  <c r="O45" i="47"/>
  <c r="N45" i="47"/>
  <c r="M45" i="47"/>
  <c r="L45" i="47"/>
  <c r="K45" i="47"/>
  <c r="J45" i="47"/>
  <c r="I45" i="47"/>
  <c r="Q45" i="47" s="1"/>
  <c r="H45" i="47"/>
  <c r="G45" i="47"/>
  <c r="F45" i="47"/>
  <c r="E45" i="47"/>
  <c r="D45" i="47"/>
  <c r="C45" i="47"/>
  <c r="Q44" i="47"/>
  <c r="P43" i="47"/>
  <c r="O43" i="47"/>
  <c r="N43" i="47"/>
  <c r="M43" i="47"/>
  <c r="L43" i="47"/>
  <c r="K43" i="47"/>
  <c r="J43" i="47"/>
  <c r="J33" i="47" s="1"/>
  <c r="I43" i="47"/>
  <c r="Q43" i="47" s="1"/>
  <c r="H43" i="47"/>
  <c r="G43" i="47"/>
  <c r="F43" i="47"/>
  <c r="E43" i="47"/>
  <c r="D43" i="47"/>
  <c r="C43" i="47"/>
  <c r="Q42" i="47"/>
  <c r="Q41" i="47"/>
  <c r="Q40" i="47"/>
  <c r="Q39" i="47"/>
  <c r="P38" i="47"/>
  <c r="O38" i="47"/>
  <c r="N38" i="47"/>
  <c r="M38" i="47"/>
  <c r="L38" i="47"/>
  <c r="L33" i="47" s="1"/>
  <c r="K38" i="47"/>
  <c r="J38" i="47"/>
  <c r="I38" i="47"/>
  <c r="H38" i="47"/>
  <c r="G38" i="47"/>
  <c r="F38" i="47"/>
  <c r="E38" i="47"/>
  <c r="Q38" i="47" s="1"/>
  <c r="D38" i="47"/>
  <c r="D33" i="47" s="1"/>
  <c r="C38" i="47"/>
  <c r="Q37" i="47"/>
  <c r="Q36" i="47"/>
  <c r="Q35" i="47"/>
  <c r="Q34" i="47"/>
  <c r="P34" i="47"/>
  <c r="O34" i="47"/>
  <c r="O33" i="47" s="1"/>
  <c r="N34" i="47"/>
  <c r="M34" i="47"/>
  <c r="L34" i="47"/>
  <c r="K34" i="47"/>
  <c r="J34" i="47"/>
  <c r="I34" i="47"/>
  <c r="I33" i="47" s="1"/>
  <c r="H34" i="47"/>
  <c r="G34" i="47"/>
  <c r="G33" i="47" s="1"/>
  <c r="F34" i="47"/>
  <c r="E34" i="47"/>
  <c r="D34" i="47"/>
  <c r="C34" i="47"/>
  <c r="P33" i="47"/>
  <c r="N33" i="47"/>
  <c r="M33" i="47"/>
  <c r="K33" i="47"/>
  <c r="H33" i="47"/>
  <c r="E33" i="47"/>
  <c r="C33" i="47"/>
  <c r="Q32" i="47"/>
  <c r="Q31" i="47"/>
  <c r="Q30" i="47"/>
  <c r="Q29" i="47"/>
  <c r="Q28" i="47"/>
  <c r="Q27" i="47"/>
  <c r="Q26" i="47"/>
  <c r="P25" i="47"/>
  <c r="O25" i="47"/>
  <c r="N25" i="47"/>
  <c r="M25" i="47"/>
  <c r="L25" i="47"/>
  <c r="K25" i="47"/>
  <c r="J25" i="47"/>
  <c r="I25" i="47"/>
  <c r="H25" i="47"/>
  <c r="G25" i="47"/>
  <c r="F25" i="47"/>
  <c r="E25" i="47"/>
  <c r="Q25" i="47" s="1"/>
  <c r="D25" i="47"/>
  <c r="C25" i="47"/>
  <c r="Q24" i="47"/>
  <c r="Q23" i="47"/>
  <c r="Q22" i="47"/>
  <c r="P21" i="47"/>
  <c r="P10" i="47" s="1"/>
  <c r="P140" i="47" s="1"/>
  <c r="O21" i="47"/>
  <c r="N21" i="47"/>
  <c r="M21" i="47"/>
  <c r="L21" i="47"/>
  <c r="K21" i="47"/>
  <c r="J21" i="47"/>
  <c r="I21" i="47"/>
  <c r="H21" i="47"/>
  <c r="H10" i="47" s="1"/>
  <c r="H140" i="47" s="1"/>
  <c r="G21" i="47"/>
  <c r="F21" i="47"/>
  <c r="E21" i="47"/>
  <c r="Q21" i="47" s="1"/>
  <c r="D21" i="47"/>
  <c r="C21" i="47"/>
  <c r="Q20" i="47"/>
  <c r="Q19" i="47"/>
  <c r="P18" i="47"/>
  <c r="O18" i="47"/>
  <c r="N18" i="47"/>
  <c r="M18" i="47"/>
  <c r="L18" i="47"/>
  <c r="K18" i="47"/>
  <c r="J18" i="47"/>
  <c r="I18" i="47"/>
  <c r="Q18" i="47" s="1"/>
  <c r="H18" i="47"/>
  <c r="G18" i="47"/>
  <c r="F18" i="47"/>
  <c r="E18" i="47"/>
  <c r="D18" i="47"/>
  <c r="C18" i="47"/>
  <c r="Q17" i="47"/>
  <c r="Q16" i="47"/>
  <c r="Q15" i="47"/>
  <c r="Q14" i="47"/>
  <c r="Q13" i="47"/>
  <c r="Q12" i="47"/>
  <c r="P11" i="47"/>
  <c r="O11" i="47"/>
  <c r="N11" i="47"/>
  <c r="N10" i="47" s="1"/>
  <c r="M11" i="47"/>
  <c r="L11" i="47"/>
  <c r="L10" i="47" s="1"/>
  <c r="K11" i="47"/>
  <c r="J11" i="47"/>
  <c r="I11" i="47"/>
  <c r="H11" i="47"/>
  <c r="G11" i="47"/>
  <c r="F11" i="47"/>
  <c r="F10" i="47" s="1"/>
  <c r="E11" i="47"/>
  <c r="Q11" i="47" s="1"/>
  <c r="D11" i="47"/>
  <c r="D10" i="47" s="1"/>
  <c r="C11" i="47"/>
  <c r="O10" i="47"/>
  <c r="O140" i="47" s="1"/>
  <c r="O148" i="47" s="1"/>
  <c r="M10" i="47"/>
  <c r="K10" i="47"/>
  <c r="J10" i="47"/>
  <c r="J140" i="47" s="1"/>
  <c r="J148" i="47" s="1"/>
  <c r="G10" i="47"/>
  <c r="E10" i="47"/>
  <c r="C10" i="47"/>
  <c r="Q160" i="48" l="1"/>
  <c r="E162" i="48"/>
  <c r="Q151" i="48"/>
  <c r="M162" i="48"/>
  <c r="I162" i="48"/>
  <c r="F162" i="48"/>
  <c r="G162" i="48"/>
  <c r="Q68" i="47"/>
  <c r="D140" i="47"/>
  <c r="D148" i="47" s="1"/>
  <c r="L140" i="47"/>
  <c r="L148" i="47" s="1"/>
  <c r="G140" i="47"/>
  <c r="G148" i="47" s="1"/>
  <c r="Q137" i="47"/>
  <c r="Q146" i="47"/>
  <c r="P148" i="47"/>
  <c r="N140" i="47"/>
  <c r="N148" i="47" s="1"/>
  <c r="M140" i="47"/>
  <c r="M148" i="47" s="1"/>
  <c r="H148" i="47"/>
  <c r="I68" i="47"/>
  <c r="F64" i="47"/>
  <c r="Q95" i="47"/>
  <c r="E140" i="47"/>
  <c r="Q143" i="47"/>
  <c r="I94" i="47"/>
  <c r="Q94" i="47" s="1"/>
  <c r="I10" i="47"/>
  <c r="Q162" i="48" l="1"/>
  <c r="F33" i="47"/>
  <c r="Q64" i="47"/>
  <c r="I140" i="47"/>
  <c r="I148" i="47" s="1"/>
  <c r="Q10" i="47"/>
  <c r="F140" i="47" l="1"/>
  <c r="Q33" i="47"/>
  <c r="F148" i="47" l="1"/>
  <c r="Q148" i="47" s="1"/>
  <c r="Q140" i="47"/>
  <c r="Q121" i="45" l="1"/>
  <c r="Q120" i="45"/>
  <c r="D120" i="45"/>
  <c r="D119" i="45" s="1"/>
  <c r="C120" i="45"/>
  <c r="C119" i="45" s="1"/>
  <c r="Q119" i="45"/>
  <c r="Q118" i="45"/>
  <c r="P117" i="45"/>
  <c r="P116" i="45" s="1"/>
  <c r="P122" i="45" s="1"/>
  <c r="O117" i="45"/>
  <c r="O116" i="45" s="1"/>
  <c r="O122" i="45" s="1"/>
  <c r="N117" i="45"/>
  <c r="M117" i="45"/>
  <c r="M116" i="45" s="1"/>
  <c r="M122" i="45" s="1"/>
  <c r="L117" i="45"/>
  <c r="K117" i="45"/>
  <c r="K116" i="45" s="1"/>
  <c r="K122" i="45" s="1"/>
  <c r="J117" i="45"/>
  <c r="J116" i="45" s="1"/>
  <c r="J122" i="45" s="1"/>
  <c r="I117" i="45"/>
  <c r="I116" i="45" s="1"/>
  <c r="I122" i="45" s="1"/>
  <c r="H117" i="45"/>
  <c r="H116" i="45" s="1"/>
  <c r="H122" i="45" s="1"/>
  <c r="G117" i="45"/>
  <c r="G116" i="45" s="1"/>
  <c r="G122" i="45" s="1"/>
  <c r="F117" i="45"/>
  <c r="E117" i="45"/>
  <c r="E116" i="45" s="1"/>
  <c r="D117" i="45"/>
  <c r="D116" i="45" s="1"/>
  <c r="D122" i="45" s="1"/>
  <c r="C117" i="45"/>
  <c r="C116" i="45" s="1"/>
  <c r="N116" i="45"/>
  <c r="N122" i="45" s="1"/>
  <c r="L116" i="45"/>
  <c r="L122" i="45" s="1"/>
  <c r="F116" i="45"/>
  <c r="F122" i="45" s="1"/>
  <c r="Q115" i="45"/>
  <c r="P115" i="45"/>
  <c r="O115" i="45"/>
  <c r="N115" i="45"/>
  <c r="M115" i="45"/>
  <c r="L115" i="45"/>
  <c r="K115" i="45"/>
  <c r="J115" i="45"/>
  <c r="I115" i="45"/>
  <c r="H115" i="45"/>
  <c r="G115" i="45"/>
  <c r="F115" i="45"/>
  <c r="E115" i="45"/>
  <c r="Q112" i="45"/>
  <c r="P111" i="45"/>
  <c r="P110" i="45" s="1"/>
  <c r="O111" i="45"/>
  <c r="O110" i="45" s="1"/>
  <c r="N111" i="45"/>
  <c r="M111" i="45"/>
  <c r="M110" i="45" s="1"/>
  <c r="L111" i="45"/>
  <c r="L110" i="45" s="1"/>
  <c r="K111" i="45"/>
  <c r="J111" i="45"/>
  <c r="J110" i="45" s="1"/>
  <c r="I111" i="45"/>
  <c r="H111" i="45"/>
  <c r="H110" i="45" s="1"/>
  <c r="G111" i="45"/>
  <c r="F111" i="45"/>
  <c r="F110" i="45" s="1"/>
  <c r="E111" i="45"/>
  <c r="Q111" i="45" s="1"/>
  <c r="D111" i="45"/>
  <c r="D110" i="45" s="1"/>
  <c r="C111" i="45"/>
  <c r="N110" i="45"/>
  <c r="K110" i="45"/>
  <c r="I110" i="45"/>
  <c r="G110" i="45"/>
  <c r="C110" i="45"/>
  <c r="Q109" i="45"/>
  <c r="Q108" i="45"/>
  <c r="Q107" i="45"/>
  <c r="Q106" i="45"/>
  <c r="Q105" i="45"/>
  <c r="Q104" i="45"/>
  <c r="Q103" i="45"/>
  <c r="Q102" i="45"/>
  <c r="Q101" i="45"/>
  <c r="Q100" i="45"/>
  <c r="P99" i="45"/>
  <c r="O99" i="45"/>
  <c r="N99" i="45"/>
  <c r="M99" i="45"/>
  <c r="L99" i="45"/>
  <c r="K99" i="45"/>
  <c r="J99" i="45"/>
  <c r="I99" i="45"/>
  <c r="H99" i="45"/>
  <c r="G99" i="45"/>
  <c r="F99" i="45"/>
  <c r="E99" i="45"/>
  <c r="D99" i="45"/>
  <c r="C99" i="45"/>
  <c r="Q98" i="45"/>
  <c r="Q97" i="45"/>
  <c r="Q96" i="45"/>
  <c r="Q95" i="45"/>
  <c r="Q94" i="45"/>
  <c r="Q93" i="45"/>
  <c r="Q92" i="45"/>
  <c r="Q91" i="45"/>
  <c r="Q90" i="45"/>
  <c r="Q89" i="45"/>
  <c r="Q88" i="45"/>
  <c r="P87" i="45"/>
  <c r="O87" i="45"/>
  <c r="N87" i="45"/>
  <c r="M87" i="45"/>
  <c r="L87" i="45"/>
  <c r="K87" i="45"/>
  <c r="J87" i="45"/>
  <c r="I87" i="45"/>
  <c r="H87" i="45"/>
  <c r="G87" i="45"/>
  <c r="F87" i="45"/>
  <c r="E87" i="45"/>
  <c r="D87" i="45"/>
  <c r="C87" i="45"/>
  <c r="Q86" i="45"/>
  <c r="Q85" i="45"/>
  <c r="Q84" i="45"/>
  <c r="Q83" i="45"/>
  <c r="Q82" i="45"/>
  <c r="Q81" i="45"/>
  <c r="Q80" i="45"/>
  <c r="P79" i="45"/>
  <c r="O79" i="45"/>
  <c r="N79" i="45"/>
  <c r="M79" i="45"/>
  <c r="L79" i="45"/>
  <c r="K79" i="45"/>
  <c r="J79" i="45"/>
  <c r="I79" i="45"/>
  <c r="H79" i="45"/>
  <c r="G79" i="45"/>
  <c r="F79" i="45"/>
  <c r="E79" i="45"/>
  <c r="D79" i="45"/>
  <c r="C79" i="45"/>
  <c r="Q78" i="45"/>
  <c r="Q77" i="45"/>
  <c r="Q76" i="45"/>
  <c r="Q75" i="45"/>
  <c r="P74" i="45"/>
  <c r="O74" i="45"/>
  <c r="N74" i="45"/>
  <c r="M74" i="45"/>
  <c r="L74" i="45"/>
  <c r="K74" i="45"/>
  <c r="J74" i="45"/>
  <c r="I74" i="45"/>
  <c r="H74" i="45"/>
  <c r="G74" i="45"/>
  <c r="F74" i="45"/>
  <c r="E74" i="45"/>
  <c r="D74" i="45"/>
  <c r="C74" i="45"/>
  <c r="Q73" i="45"/>
  <c r="Q72" i="45"/>
  <c r="Q71" i="45"/>
  <c r="Q70" i="45"/>
  <c r="P69" i="45"/>
  <c r="O69" i="45"/>
  <c r="N69" i="45"/>
  <c r="M69" i="45"/>
  <c r="L69" i="45"/>
  <c r="K69" i="45"/>
  <c r="J69" i="45"/>
  <c r="I69" i="45"/>
  <c r="H69" i="45"/>
  <c r="G69" i="45"/>
  <c r="F69" i="45"/>
  <c r="E69" i="45"/>
  <c r="D69" i="45"/>
  <c r="C69" i="45"/>
  <c r="Q67" i="45"/>
  <c r="Q66" i="45"/>
  <c r="P65" i="45"/>
  <c r="O65" i="45"/>
  <c r="N65" i="45"/>
  <c r="M65" i="45"/>
  <c r="L65" i="45"/>
  <c r="K65" i="45"/>
  <c r="J65" i="45"/>
  <c r="I65" i="45"/>
  <c r="H65" i="45"/>
  <c r="G65" i="45"/>
  <c r="F65" i="45"/>
  <c r="E65" i="45"/>
  <c r="D65" i="45"/>
  <c r="C65" i="45"/>
  <c r="Q64" i="45"/>
  <c r="Q63" i="45"/>
  <c r="Q62" i="45"/>
  <c r="P61" i="45"/>
  <c r="O61" i="45"/>
  <c r="N61" i="45"/>
  <c r="M61" i="45"/>
  <c r="L61" i="45"/>
  <c r="K61" i="45"/>
  <c r="J61" i="45"/>
  <c r="I61" i="45"/>
  <c r="H61" i="45"/>
  <c r="G61" i="45"/>
  <c r="F61" i="45"/>
  <c r="E61" i="45"/>
  <c r="E60" i="45" s="1"/>
  <c r="D61" i="45"/>
  <c r="C61" i="45"/>
  <c r="Q59" i="45"/>
  <c r="Q58" i="45"/>
  <c r="Q57" i="45"/>
  <c r="Q56" i="45"/>
  <c r="Q55" i="45"/>
  <c r="P54" i="45"/>
  <c r="O54" i="45"/>
  <c r="N54" i="45"/>
  <c r="M54" i="45"/>
  <c r="L54" i="45"/>
  <c r="K54" i="45"/>
  <c r="J54" i="45"/>
  <c r="I54" i="45"/>
  <c r="H54" i="45"/>
  <c r="G54" i="45"/>
  <c r="F54" i="45"/>
  <c r="E54" i="45"/>
  <c r="D54" i="45"/>
  <c r="C54" i="45"/>
  <c r="Q53" i="45"/>
  <c r="P52" i="45"/>
  <c r="O52" i="45"/>
  <c r="N52" i="45"/>
  <c r="M52" i="45"/>
  <c r="L52" i="45"/>
  <c r="K52" i="45"/>
  <c r="J52" i="45"/>
  <c r="I52" i="45"/>
  <c r="H52" i="45"/>
  <c r="G52" i="45"/>
  <c r="F52" i="45"/>
  <c r="E52" i="45"/>
  <c r="D52" i="45"/>
  <c r="C52" i="45"/>
  <c r="Q51" i="45"/>
  <c r="P50" i="45"/>
  <c r="O50" i="45"/>
  <c r="N50" i="45"/>
  <c r="M50" i="45"/>
  <c r="L50" i="45"/>
  <c r="K50" i="45"/>
  <c r="J50" i="45"/>
  <c r="I50" i="45"/>
  <c r="H50" i="45"/>
  <c r="G50" i="45"/>
  <c r="F50" i="45"/>
  <c r="E50" i="45"/>
  <c r="D50" i="45"/>
  <c r="C50" i="45"/>
  <c r="Q49" i="45"/>
  <c r="Q48" i="45"/>
  <c r="Q47" i="45"/>
  <c r="Q46" i="45"/>
  <c r="P45" i="45"/>
  <c r="O45" i="45"/>
  <c r="N45" i="45"/>
  <c r="M45" i="45"/>
  <c r="L45" i="45"/>
  <c r="K45" i="45"/>
  <c r="J45" i="45"/>
  <c r="I45" i="45"/>
  <c r="H45" i="45"/>
  <c r="G45" i="45"/>
  <c r="F45" i="45"/>
  <c r="E45" i="45"/>
  <c r="D45" i="45"/>
  <c r="C45" i="45"/>
  <c r="Q44" i="45"/>
  <c r="Q43" i="45"/>
  <c r="Q42" i="45"/>
  <c r="P41" i="45"/>
  <c r="O41" i="45"/>
  <c r="N41" i="45"/>
  <c r="M41" i="45"/>
  <c r="L41" i="45"/>
  <c r="K41" i="45"/>
  <c r="J41" i="45"/>
  <c r="I41" i="45"/>
  <c r="H41" i="45"/>
  <c r="G41" i="45"/>
  <c r="F41" i="45"/>
  <c r="E41" i="45"/>
  <c r="D41" i="45"/>
  <c r="C41" i="45"/>
  <c r="Q40" i="45"/>
  <c r="P39" i="45"/>
  <c r="O39" i="45"/>
  <c r="N39" i="45"/>
  <c r="M39" i="45"/>
  <c r="L39" i="45"/>
  <c r="K39" i="45"/>
  <c r="J39" i="45"/>
  <c r="I39" i="45"/>
  <c r="H39" i="45"/>
  <c r="G39" i="45"/>
  <c r="F39" i="45"/>
  <c r="E39" i="45"/>
  <c r="D39" i="45"/>
  <c r="C39" i="45"/>
  <c r="Q38" i="45"/>
  <c r="P37" i="45"/>
  <c r="O37" i="45"/>
  <c r="N37" i="45"/>
  <c r="M37" i="45"/>
  <c r="L37" i="45"/>
  <c r="K37" i="45"/>
  <c r="J37" i="45"/>
  <c r="I37" i="45"/>
  <c r="H37" i="45"/>
  <c r="G37" i="45"/>
  <c r="F37" i="45"/>
  <c r="E37" i="45"/>
  <c r="D37" i="45"/>
  <c r="C37" i="45"/>
  <c r="Q36" i="45"/>
  <c r="Q35" i="45"/>
  <c r="P34" i="45"/>
  <c r="O34" i="45"/>
  <c r="N34" i="45"/>
  <c r="M34" i="45"/>
  <c r="L34" i="45"/>
  <c r="K34" i="45"/>
  <c r="J34" i="45"/>
  <c r="I34" i="45"/>
  <c r="H34" i="45"/>
  <c r="G34" i="45"/>
  <c r="F34" i="45"/>
  <c r="E34" i="45"/>
  <c r="D34" i="45"/>
  <c r="C34" i="45"/>
  <c r="Q33" i="45"/>
  <c r="Q32" i="45"/>
  <c r="P31" i="45"/>
  <c r="O31" i="45"/>
  <c r="N31" i="45"/>
  <c r="M31" i="45"/>
  <c r="L31" i="45"/>
  <c r="K31" i="45"/>
  <c r="J31" i="45"/>
  <c r="I31" i="45"/>
  <c r="H31" i="45"/>
  <c r="G31" i="45"/>
  <c r="F31" i="45"/>
  <c r="E31" i="45"/>
  <c r="D31" i="45"/>
  <c r="C31" i="45"/>
  <c r="Q29" i="45"/>
  <c r="Q28" i="45"/>
  <c r="Q27" i="45"/>
  <c r="Q26" i="45"/>
  <c r="Q25" i="45"/>
  <c r="Q24" i="45"/>
  <c r="P23" i="45"/>
  <c r="O23" i="45"/>
  <c r="N23" i="45"/>
  <c r="M23" i="45"/>
  <c r="L23" i="45"/>
  <c r="K23" i="45"/>
  <c r="J23" i="45"/>
  <c r="I23" i="45"/>
  <c r="H23" i="45"/>
  <c r="G23" i="45"/>
  <c r="F23" i="45"/>
  <c r="E23" i="45"/>
  <c r="D23" i="45"/>
  <c r="C23" i="45"/>
  <c r="Q22" i="45"/>
  <c r="Q21" i="45"/>
  <c r="Q20" i="45"/>
  <c r="P19" i="45"/>
  <c r="O19" i="45"/>
  <c r="N19" i="45"/>
  <c r="M19" i="45"/>
  <c r="L19" i="45"/>
  <c r="K19" i="45"/>
  <c r="J19" i="45"/>
  <c r="I19" i="45"/>
  <c r="H19" i="45"/>
  <c r="G19" i="45"/>
  <c r="F19" i="45"/>
  <c r="E19" i="45"/>
  <c r="D19" i="45"/>
  <c r="C19" i="45"/>
  <c r="Q18" i="45"/>
  <c r="Q17" i="45"/>
  <c r="P16" i="45"/>
  <c r="O16" i="45"/>
  <c r="N16" i="45"/>
  <c r="M16" i="45"/>
  <c r="L16" i="45"/>
  <c r="K16" i="45"/>
  <c r="J16" i="45"/>
  <c r="I16" i="45"/>
  <c r="H16" i="45"/>
  <c r="G16" i="45"/>
  <c r="F16" i="45"/>
  <c r="E16" i="45"/>
  <c r="D16" i="45"/>
  <c r="C16" i="45"/>
  <c r="Q15" i="45"/>
  <c r="Q14" i="45"/>
  <c r="Q13" i="45"/>
  <c r="Q12" i="45"/>
  <c r="P11" i="45"/>
  <c r="O11" i="45"/>
  <c r="O10" i="45" s="1"/>
  <c r="N11" i="45"/>
  <c r="M11" i="45"/>
  <c r="L11" i="45"/>
  <c r="K11" i="45"/>
  <c r="J11" i="45"/>
  <c r="I11" i="45"/>
  <c r="H11" i="45"/>
  <c r="G11" i="45"/>
  <c r="F11" i="45"/>
  <c r="E11" i="45"/>
  <c r="D11" i="45"/>
  <c r="C11" i="45"/>
  <c r="C122" i="45" l="1"/>
  <c r="E110" i="45"/>
  <c r="Q110" i="45" s="1"/>
  <c r="Q99" i="45"/>
  <c r="H68" i="45"/>
  <c r="L68" i="45"/>
  <c r="Q87" i="45"/>
  <c r="O68" i="45"/>
  <c r="P68" i="45"/>
  <c r="G68" i="45"/>
  <c r="Q79" i="45"/>
  <c r="I68" i="45"/>
  <c r="N68" i="45"/>
  <c r="J68" i="45"/>
  <c r="F68" i="45"/>
  <c r="D68" i="45"/>
  <c r="E68" i="45"/>
  <c r="C68" i="45"/>
  <c r="M68" i="45"/>
  <c r="K68" i="45"/>
  <c r="Q69" i="45"/>
  <c r="P60" i="45"/>
  <c r="L60" i="45"/>
  <c r="J60" i="45"/>
  <c r="D60" i="45"/>
  <c r="O60" i="45"/>
  <c r="M60" i="45"/>
  <c r="K60" i="45"/>
  <c r="Q65" i="45"/>
  <c r="I60" i="45"/>
  <c r="H60" i="45"/>
  <c r="G60" i="45"/>
  <c r="C60" i="45"/>
  <c r="N60" i="45"/>
  <c r="Q61" i="45"/>
  <c r="F60" i="45"/>
  <c r="Q54" i="45"/>
  <c r="Q52" i="45"/>
  <c r="Q50" i="45"/>
  <c r="N30" i="45"/>
  <c r="Q45" i="45"/>
  <c r="K30" i="45"/>
  <c r="J30" i="45"/>
  <c r="I30" i="45"/>
  <c r="Q41" i="45"/>
  <c r="L30" i="45"/>
  <c r="F30" i="45"/>
  <c r="Q39" i="45"/>
  <c r="D30" i="45"/>
  <c r="Q37" i="45"/>
  <c r="C30" i="45"/>
  <c r="Q34" i="45"/>
  <c r="P30" i="45"/>
  <c r="O30" i="45"/>
  <c r="M30" i="45"/>
  <c r="Q31" i="45"/>
  <c r="H30" i="45"/>
  <c r="G30" i="45"/>
  <c r="M10" i="45"/>
  <c r="Q23" i="45"/>
  <c r="P10" i="45"/>
  <c r="Q19" i="45"/>
  <c r="D10" i="45"/>
  <c r="N10" i="45"/>
  <c r="L10" i="45"/>
  <c r="H10" i="45"/>
  <c r="G10" i="45"/>
  <c r="Q16" i="45"/>
  <c r="F10" i="45"/>
  <c r="K10" i="45"/>
  <c r="J10" i="45"/>
  <c r="I10" i="45"/>
  <c r="Q11" i="45"/>
  <c r="C10" i="45"/>
  <c r="E122" i="45"/>
  <c r="Q122" i="45" s="1"/>
  <c r="Q116" i="45"/>
  <c r="E30" i="45"/>
  <c r="Q117" i="45"/>
  <c r="Q74" i="45"/>
  <c r="O113" i="45" l="1"/>
  <c r="O124" i="45" s="1"/>
  <c r="Q68" i="45"/>
  <c r="Q60" i="45"/>
  <c r="N113" i="45"/>
  <c r="N124" i="45" s="1"/>
  <c r="K113" i="45"/>
  <c r="K124" i="45" s="1"/>
  <c r="L113" i="45"/>
  <c r="L124" i="45" s="1"/>
  <c r="J113" i="45"/>
  <c r="J124" i="45" s="1"/>
  <c r="I113" i="45"/>
  <c r="I124" i="45" s="1"/>
  <c r="P113" i="45"/>
  <c r="P124" i="45" s="1"/>
  <c r="F113" i="45"/>
  <c r="F124" i="45" s="1"/>
  <c r="D113" i="45"/>
  <c r="D124" i="45" s="1"/>
  <c r="C113" i="45"/>
  <c r="C124" i="45" s="1"/>
  <c r="M113" i="45"/>
  <c r="M124" i="45" s="1"/>
  <c r="H113" i="45"/>
  <c r="H124" i="45" s="1"/>
  <c r="Q30" i="45"/>
  <c r="G113" i="45"/>
  <c r="G124" i="45" s="1"/>
  <c r="E113" i="45"/>
  <c r="E124" i="45" s="1"/>
  <c r="Q10" i="45"/>
  <c r="Q124" i="45" l="1"/>
  <c r="Q113" i="45"/>
  <c r="AD117" i="43" l="1"/>
  <c r="AC117" i="43"/>
  <c r="AB117" i="43"/>
  <c r="AA117" i="43"/>
  <c r="Z117" i="43"/>
  <c r="Y117" i="43"/>
  <c r="X117" i="43"/>
  <c r="W117" i="43"/>
  <c r="V117" i="43"/>
  <c r="U117" i="43"/>
  <c r="T117" i="43"/>
  <c r="S117" i="43"/>
  <c r="R117" i="43"/>
  <c r="AQ114" i="43"/>
  <c r="AP114" i="43"/>
  <c r="AO114" i="43"/>
  <c r="AN114" i="43"/>
  <c r="AM114" i="43"/>
  <c r="AL114" i="43"/>
  <c r="AK114" i="43"/>
  <c r="AJ114" i="43"/>
  <c r="AI114" i="43"/>
  <c r="AH114" i="43"/>
  <c r="AG114" i="43"/>
  <c r="AF114" i="43"/>
  <c r="AE114" i="43"/>
  <c r="AL113" i="43"/>
  <c r="Q113" i="43"/>
  <c r="Q112" i="43" s="1"/>
  <c r="P113" i="43"/>
  <c r="P112" i="43" s="1"/>
  <c r="O113" i="43"/>
  <c r="O112" i="43" s="1"/>
  <c r="N113" i="43"/>
  <c r="AN113" i="43" s="1"/>
  <c r="M113" i="43"/>
  <c r="AM113" i="43" s="1"/>
  <c r="L113" i="43"/>
  <c r="L112" i="43" s="1"/>
  <c r="AL112" i="43" s="1"/>
  <c r="AL115" i="43" s="1"/>
  <c r="K113" i="43"/>
  <c r="AK113" i="43" s="1"/>
  <c r="J113" i="43"/>
  <c r="AJ113" i="43" s="1"/>
  <c r="I113" i="43"/>
  <c r="I112" i="43" s="1"/>
  <c r="H113" i="43"/>
  <c r="H112" i="43" s="1"/>
  <c r="G113" i="43"/>
  <c r="G112" i="43" s="1"/>
  <c r="F113" i="43"/>
  <c r="F112" i="43" s="1"/>
  <c r="E113" i="43"/>
  <c r="AE113" i="43" s="1"/>
  <c r="K112" i="43"/>
  <c r="AK112" i="43" s="1"/>
  <c r="AK115" i="43" s="1"/>
  <c r="AQ109" i="43"/>
  <c r="AP109" i="43"/>
  <c r="AO109" i="43"/>
  <c r="AN109" i="43"/>
  <c r="AM109" i="43"/>
  <c r="AL109" i="43"/>
  <c r="AK109" i="43"/>
  <c r="AK117" i="43" s="1"/>
  <c r="AJ109" i="43"/>
  <c r="AI109" i="43"/>
  <c r="AH109" i="43"/>
  <c r="AG109" i="43"/>
  <c r="AF109" i="43"/>
  <c r="AE109" i="43"/>
  <c r="AQ108" i="43"/>
  <c r="AP108" i="43"/>
  <c r="AO108" i="43"/>
  <c r="AN108" i="43"/>
  <c r="AM108" i="43"/>
  <c r="AL108" i="43"/>
  <c r="AK108" i="43"/>
  <c r="AJ108" i="43"/>
  <c r="AI108" i="43"/>
  <c r="AH108" i="43"/>
  <c r="AG108" i="43"/>
  <c r="AF108" i="43"/>
  <c r="AE108" i="43"/>
  <c r="AQ107" i="43"/>
  <c r="AP107" i="43"/>
  <c r="AO107" i="43"/>
  <c r="AN107" i="43"/>
  <c r="AM107" i="43"/>
  <c r="AL107" i="43"/>
  <c r="AK107" i="43"/>
  <c r="AJ107" i="43"/>
  <c r="AI107" i="43"/>
  <c r="AH107" i="43"/>
  <c r="AG107" i="43"/>
  <c r="AF107" i="43"/>
  <c r="AE107" i="43"/>
  <c r="AQ106" i="43"/>
  <c r="AP106" i="43"/>
  <c r="AO106" i="43"/>
  <c r="AN106" i="43"/>
  <c r="AM106" i="43"/>
  <c r="AL106" i="43"/>
  <c r="AK106" i="43"/>
  <c r="AJ106" i="43"/>
  <c r="AI106" i="43"/>
  <c r="AH106" i="43"/>
  <c r="AG106" i="43"/>
  <c r="AF106" i="43"/>
  <c r="AE106" i="43"/>
  <c r="AQ105" i="43"/>
  <c r="AP105" i="43"/>
  <c r="AO105" i="43"/>
  <c r="AN105" i="43"/>
  <c r="AM105" i="43"/>
  <c r="AL105" i="43"/>
  <c r="AK105" i="43"/>
  <c r="AJ105" i="43"/>
  <c r="AI105" i="43"/>
  <c r="AH105" i="43"/>
  <c r="AG105" i="43"/>
  <c r="AF105" i="43"/>
  <c r="AE105" i="43"/>
  <c r="AQ104" i="43"/>
  <c r="AP104" i="43"/>
  <c r="AO104" i="43"/>
  <c r="AN104" i="43"/>
  <c r="AM104" i="43"/>
  <c r="AL104" i="43"/>
  <c r="AK104" i="43"/>
  <c r="AJ104" i="43"/>
  <c r="AI104" i="43"/>
  <c r="AH104" i="43"/>
  <c r="AG104" i="43"/>
  <c r="AF104" i="43"/>
  <c r="AE104" i="43"/>
  <c r="AQ103" i="43"/>
  <c r="AP103" i="43"/>
  <c r="AO103" i="43"/>
  <c r="AN103" i="43"/>
  <c r="AM103" i="43"/>
  <c r="AL103" i="43"/>
  <c r="AK103" i="43"/>
  <c r="AJ103" i="43"/>
  <c r="AI103" i="43"/>
  <c r="AH103" i="43"/>
  <c r="AG103" i="43"/>
  <c r="AF103" i="43"/>
  <c r="AE103" i="43"/>
  <c r="AQ102" i="43"/>
  <c r="AP102" i="43"/>
  <c r="AO102" i="43"/>
  <c r="AN102" i="43"/>
  <c r="AM102" i="43"/>
  <c r="AL102" i="43"/>
  <c r="AK102" i="43"/>
  <c r="AJ102" i="43"/>
  <c r="AI102" i="43"/>
  <c r="AH102" i="43"/>
  <c r="AG102" i="43"/>
  <c r="AF102" i="43"/>
  <c r="AE102" i="43"/>
  <c r="AQ101" i="43"/>
  <c r="AP101" i="43"/>
  <c r="AO101" i="43"/>
  <c r="AN101" i="43"/>
  <c r="AM101" i="43"/>
  <c r="AL101" i="43"/>
  <c r="AK101" i="43"/>
  <c r="AJ101" i="43"/>
  <c r="AI101" i="43"/>
  <c r="AH101" i="43"/>
  <c r="AG101" i="43"/>
  <c r="AF101" i="43"/>
  <c r="AE101" i="43"/>
  <c r="AQ100" i="43"/>
  <c r="AP100" i="43"/>
  <c r="AO100" i="43"/>
  <c r="AN100" i="43"/>
  <c r="AM100" i="43"/>
  <c r="AL100" i="43"/>
  <c r="AK100" i="43"/>
  <c r="AJ100" i="43"/>
  <c r="AI100" i="43"/>
  <c r="AH100" i="43"/>
  <c r="AG100" i="43"/>
  <c r="AF100" i="43"/>
  <c r="AE100" i="43"/>
  <c r="AQ98" i="43"/>
  <c r="AP98" i="43"/>
  <c r="AO98" i="43"/>
  <c r="AN98" i="43"/>
  <c r="AM98" i="43"/>
  <c r="AL98" i="43"/>
  <c r="AK98" i="43"/>
  <c r="AJ98" i="43"/>
  <c r="AI98" i="43"/>
  <c r="AH98" i="43"/>
  <c r="AG98" i="43"/>
  <c r="AF98" i="43"/>
  <c r="AE98" i="43"/>
  <c r="AQ97" i="43"/>
  <c r="AP97" i="43"/>
  <c r="AO97" i="43"/>
  <c r="AN97" i="43"/>
  <c r="AM97" i="43"/>
  <c r="AL97" i="43"/>
  <c r="AK97" i="43"/>
  <c r="AJ97" i="43"/>
  <c r="AI97" i="43"/>
  <c r="AH97" i="43"/>
  <c r="AG97" i="43"/>
  <c r="AF97" i="43"/>
  <c r="AE97" i="43"/>
  <c r="AQ96" i="43"/>
  <c r="AP96" i="43"/>
  <c r="AO96" i="43"/>
  <c r="AN96" i="43"/>
  <c r="AM96" i="43"/>
  <c r="AL96" i="43"/>
  <c r="AK96" i="43"/>
  <c r="AJ96" i="43"/>
  <c r="AI96" i="43"/>
  <c r="AH96" i="43"/>
  <c r="AG96" i="43"/>
  <c r="AF96" i="43"/>
  <c r="AE96" i="43"/>
  <c r="AQ95" i="43"/>
  <c r="AP95" i="43"/>
  <c r="AO95" i="43"/>
  <c r="AN95" i="43"/>
  <c r="AM95" i="43"/>
  <c r="AL95" i="43"/>
  <c r="AK95" i="43"/>
  <c r="AJ95" i="43"/>
  <c r="AI95" i="43"/>
  <c r="AH95" i="43"/>
  <c r="AG95" i="43"/>
  <c r="AF95" i="43"/>
  <c r="AE95" i="43"/>
  <c r="AQ94" i="43"/>
  <c r="AP94" i="43"/>
  <c r="AO94" i="43"/>
  <c r="AN94" i="43"/>
  <c r="AM94" i="43"/>
  <c r="AL94" i="43"/>
  <c r="AK94" i="43"/>
  <c r="AJ94" i="43"/>
  <c r="AI94" i="43"/>
  <c r="AH94" i="43"/>
  <c r="AG94" i="43"/>
  <c r="AF94" i="43"/>
  <c r="AE94" i="43"/>
  <c r="AQ93" i="43"/>
  <c r="AP93" i="43"/>
  <c r="AO93" i="43"/>
  <c r="AN93" i="43"/>
  <c r="AM93" i="43"/>
  <c r="AL93" i="43"/>
  <c r="AK93" i="43"/>
  <c r="AJ93" i="43"/>
  <c r="AI93" i="43"/>
  <c r="AH93" i="43"/>
  <c r="AG93" i="43"/>
  <c r="AF93" i="43"/>
  <c r="AE93" i="43"/>
  <c r="AQ92" i="43"/>
  <c r="AP92" i="43"/>
  <c r="AO92" i="43"/>
  <c r="AN92" i="43"/>
  <c r="AM92" i="43"/>
  <c r="AL92" i="43"/>
  <c r="AK92" i="43"/>
  <c r="AJ92" i="43"/>
  <c r="AI92" i="43"/>
  <c r="AH92" i="43"/>
  <c r="AG92" i="43"/>
  <c r="AF92" i="43"/>
  <c r="AE92" i="43"/>
  <c r="AQ91" i="43"/>
  <c r="AP91" i="43"/>
  <c r="AO91" i="43"/>
  <c r="AN91" i="43"/>
  <c r="AM91" i="43"/>
  <c r="AL91" i="43"/>
  <c r="AK91" i="43"/>
  <c r="AJ91" i="43"/>
  <c r="AI91" i="43"/>
  <c r="AH91" i="43"/>
  <c r="AG91" i="43"/>
  <c r="AF91" i="43"/>
  <c r="AE91" i="43"/>
  <c r="AQ90" i="43"/>
  <c r="AP90" i="43"/>
  <c r="AO90" i="43"/>
  <c r="AN90" i="43"/>
  <c r="AM90" i="43"/>
  <c r="AL90" i="43"/>
  <c r="AK90" i="43"/>
  <c r="AJ90" i="43"/>
  <c r="AI90" i="43"/>
  <c r="AH90" i="43"/>
  <c r="AG90" i="43"/>
  <c r="AF90" i="43"/>
  <c r="AE90" i="43"/>
  <c r="AQ89" i="43"/>
  <c r="AP89" i="43"/>
  <c r="AO89" i="43"/>
  <c r="AN89" i="43"/>
  <c r="AM89" i="43"/>
  <c r="AL89" i="43"/>
  <c r="AK89" i="43"/>
  <c r="AJ89" i="43"/>
  <c r="AI89" i="43"/>
  <c r="AH89" i="43"/>
  <c r="AG89" i="43"/>
  <c r="AF89" i="43"/>
  <c r="AE89" i="43"/>
  <c r="AQ88" i="43"/>
  <c r="AP88" i="43"/>
  <c r="AO88" i="43"/>
  <c r="AN88" i="43"/>
  <c r="AM88" i="43"/>
  <c r="AL88" i="43"/>
  <c r="AK88" i="43"/>
  <c r="AJ88" i="43"/>
  <c r="AI88" i="43"/>
  <c r="AH88" i="43"/>
  <c r="AG88" i="43"/>
  <c r="AF88" i="43"/>
  <c r="AE88" i="43"/>
  <c r="AQ87" i="43"/>
  <c r="AP87" i="43"/>
  <c r="AO87" i="43"/>
  <c r="AN87" i="43"/>
  <c r="AM87" i="43"/>
  <c r="AL87" i="43"/>
  <c r="AK87" i="43"/>
  <c r="AJ87" i="43"/>
  <c r="AI87" i="43"/>
  <c r="AH87" i="43"/>
  <c r="AG87" i="43"/>
  <c r="AF87" i="43"/>
  <c r="AE87" i="43"/>
  <c r="AQ86" i="43"/>
  <c r="AP86" i="43"/>
  <c r="AO86" i="43"/>
  <c r="AN86" i="43"/>
  <c r="AM86" i="43"/>
  <c r="AL86" i="43"/>
  <c r="AK86" i="43"/>
  <c r="AJ86" i="43"/>
  <c r="AI86" i="43"/>
  <c r="AH86" i="43"/>
  <c r="AG86" i="43"/>
  <c r="AF86" i="43"/>
  <c r="AE86" i="43"/>
  <c r="AQ85" i="43"/>
  <c r="AP85" i="43"/>
  <c r="AO85" i="43"/>
  <c r="AN85" i="43"/>
  <c r="AM85" i="43"/>
  <c r="AL85" i="43"/>
  <c r="AK85" i="43"/>
  <c r="AJ85" i="43"/>
  <c r="AI85" i="43"/>
  <c r="AH85" i="43"/>
  <c r="AG85" i="43"/>
  <c r="AF85" i="43"/>
  <c r="AE85" i="43"/>
  <c r="AQ84" i="43"/>
  <c r="AP84" i="43"/>
  <c r="AO84" i="43"/>
  <c r="AN84" i="43"/>
  <c r="AM84" i="43"/>
  <c r="AL84" i="43"/>
  <c r="AK84" i="43"/>
  <c r="AJ84" i="43"/>
  <c r="AI84" i="43"/>
  <c r="AH84" i="43"/>
  <c r="AG84" i="43"/>
  <c r="AF84" i="43"/>
  <c r="AE84" i="43"/>
  <c r="AQ83" i="43"/>
  <c r="AP83" i="43"/>
  <c r="AO83" i="43"/>
  <c r="AN83" i="43"/>
  <c r="AM83" i="43"/>
  <c r="AL83" i="43"/>
  <c r="AK83" i="43"/>
  <c r="AJ83" i="43"/>
  <c r="AI83" i="43"/>
  <c r="AH83" i="43"/>
  <c r="AG83" i="43"/>
  <c r="AF83" i="43"/>
  <c r="AE83" i="43"/>
  <c r="AQ82" i="43"/>
  <c r="AP82" i="43"/>
  <c r="AO82" i="43"/>
  <c r="AN82" i="43"/>
  <c r="AM82" i="43"/>
  <c r="AL82" i="43"/>
  <c r="AK82" i="43"/>
  <c r="AJ82" i="43"/>
  <c r="AI82" i="43"/>
  <c r="AH82" i="43"/>
  <c r="AG82" i="43"/>
  <c r="AF82" i="43"/>
  <c r="AE82" i="43"/>
  <c r="AQ81" i="43"/>
  <c r="AP81" i="43"/>
  <c r="AO81" i="43"/>
  <c r="AN81" i="43"/>
  <c r="AM81" i="43"/>
  <c r="AL81" i="43"/>
  <c r="AK81" i="43"/>
  <c r="AJ81" i="43"/>
  <c r="AI81" i="43"/>
  <c r="AH81" i="43"/>
  <c r="AG81" i="43"/>
  <c r="AF81" i="43"/>
  <c r="AE81" i="43"/>
  <c r="AQ80" i="43"/>
  <c r="AP80" i="43"/>
  <c r="AO80" i="43"/>
  <c r="AN80" i="43"/>
  <c r="AM80" i="43"/>
  <c r="AL80" i="43"/>
  <c r="AK80" i="43"/>
  <c r="AJ80" i="43"/>
  <c r="AI80" i="43"/>
  <c r="AH80" i="43"/>
  <c r="AG80" i="43"/>
  <c r="AF80" i="43"/>
  <c r="AE80" i="43"/>
  <c r="AQ79" i="43"/>
  <c r="AP79" i="43"/>
  <c r="AO79" i="43"/>
  <c r="AN79" i="43"/>
  <c r="AM79" i="43"/>
  <c r="AL79" i="43"/>
  <c r="AK79" i="43"/>
  <c r="AJ79" i="43"/>
  <c r="AI79" i="43"/>
  <c r="AH79" i="43"/>
  <c r="AG79" i="43"/>
  <c r="AF79" i="43"/>
  <c r="AE79" i="43"/>
  <c r="AQ78" i="43"/>
  <c r="AP78" i="43"/>
  <c r="AO78" i="43"/>
  <c r="AN78" i="43"/>
  <c r="AM78" i="43"/>
  <c r="AL78" i="43"/>
  <c r="AK78" i="43"/>
  <c r="AJ78" i="43"/>
  <c r="AI78" i="43"/>
  <c r="AH78" i="43"/>
  <c r="AG78" i="43"/>
  <c r="AF78" i="43"/>
  <c r="AE78" i="43"/>
  <c r="AQ77" i="43"/>
  <c r="AP77" i="43"/>
  <c r="AO77" i="43"/>
  <c r="AN77" i="43"/>
  <c r="AM77" i="43"/>
  <c r="AL77" i="43"/>
  <c r="AK77" i="43"/>
  <c r="AJ77" i="43"/>
  <c r="AI77" i="43"/>
  <c r="AH77" i="43"/>
  <c r="AG77" i="43"/>
  <c r="AF77" i="43"/>
  <c r="AE77" i="43"/>
  <c r="AQ76" i="43"/>
  <c r="AP76" i="43"/>
  <c r="AO76" i="43"/>
  <c r="AN76" i="43"/>
  <c r="AM76" i="43"/>
  <c r="AL76" i="43"/>
  <c r="AK76" i="43"/>
  <c r="AJ76" i="43"/>
  <c r="AI76" i="43"/>
  <c r="AH76" i="43"/>
  <c r="AG76" i="43"/>
  <c r="AF76" i="43"/>
  <c r="AE76" i="43"/>
  <c r="AQ75" i="43"/>
  <c r="AP75" i="43"/>
  <c r="AO75" i="43"/>
  <c r="AN75" i="43"/>
  <c r="AM75" i="43"/>
  <c r="AL75" i="43"/>
  <c r="AK75" i="43"/>
  <c r="AJ75" i="43"/>
  <c r="AI75" i="43"/>
  <c r="AH75" i="43"/>
  <c r="AG75" i="43"/>
  <c r="AF75" i="43"/>
  <c r="AE75" i="43"/>
  <c r="AQ74" i="43"/>
  <c r="AP74" i="43"/>
  <c r="AO74" i="43"/>
  <c r="AN74" i="43"/>
  <c r="AM74" i="43"/>
  <c r="AL74" i="43"/>
  <c r="AK74" i="43"/>
  <c r="AJ74" i="43"/>
  <c r="AI74" i="43"/>
  <c r="AH74" i="43"/>
  <c r="AG74" i="43"/>
  <c r="AF74" i="43"/>
  <c r="AE74" i="43"/>
  <c r="AQ73" i="43"/>
  <c r="AP73" i="43"/>
  <c r="AO73" i="43"/>
  <c r="AN73" i="43"/>
  <c r="AM73" i="43"/>
  <c r="AL73" i="43"/>
  <c r="AK73" i="43"/>
  <c r="AJ73" i="43"/>
  <c r="AI73" i="43"/>
  <c r="AH73" i="43"/>
  <c r="AG73" i="43"/>
  <c r="AF73" i="43"/>
  <c r="AE73" i="43"/>
  <c r="AQ72" i="43"/>
  <c r="AP72" i="43"/>
  <c r="AO72" i="43"/>
  <c r="AN72" i="43"/>
  <c r="AM72" i="43"/>
  <c r="AL72" i="43"/>
  <c r="AK72" i="43"/>
  <c r="AJ72" i="43"/>
  <c r="AI72" i="43"/>
  <c r="AH72" i="43"/>
  <c r="AG72" i="43"/>
  <c r="AF72" i="43"/>
  <c r="AE72" i="43"/>
  <c r="AQ71" i="43"/>
  <c r="AP71" i="43"/>
  <c r="AO71" i="43"/>
  <c r="AN71" i="43"/>
  <c r="AM71" i="43"/>
  <c r="AL71" i="43"/>
  <c r="AK71" i="43"/>
  <c r="AJ71" i="43"/>
  <c r="AI71" i="43"/>
  <c r="AH71" i="43"/>
  <c r="AG71" i="43"/>
  <c r="AF71" i="43"/>
  <c r="AE71" i="43"/>
  <c r="AQ70" i="43"/>
  <c r="AP70" i="43"/>
  <c r="AO70" i="43"/>
  <c r="AN70" i="43"/>
  <c r="AM70" i="43"/>
  <c r="AL70" i="43"/>
  <c r="AK70" i="43"/>
  <c r="AJ70" i="43"/>
  <c r="AI70" i="43"/>
  <c r="AH70" i="43"/>
  <c r="AG70" i="43"/>
  <c r="AF70" i="43"/>
  <c r="AE70" i="43"/>
  <c r="AQ69" i="43"/>
  <c r="AP69" i="43"/>
  <c r="AO69" i="43"/>
  <c r="AN69" i="43"/>
  <c r="AM69" i="43"/>
  <c r="AL69" i="43"/>
  <c r="AK69" i="43"/>
  <c r="AJ69" i="43"/>
  <c r="AI69" i="43"/>
  <c r="AH69" i="43"/>
  <c r="AG69" i="43"/>
  <c r="AF69" i="43"/>
  <c r="AE69" i="43"/>
  <c r="AQ68" i="43"/>
  <c r="AP68" i="43"/>
  <c r="AO68" i="43"/>
  <c r="AN68" i="43"/>
  <c r="AM68" i="43"/>
  <c r="AL68" i="43"/>
  <c r="AK68" i="43"/>
  <c r="AJ68" i="43"/>
  <c r="AI68" i="43"/>
  <c r="AH68" i="43"/>
  <c r="AG68" i="43"/>
  <c r="AF68" i="43"/>
  <c r="AE68" i="43"/>
  <c r="AQ67" i="43"/>
  <c r="AP67" i="43"/>
  <c r="AO67" i="43"/>
  <c r="AN67" i="43"/>
  <c r="AM67" i="43"/>
  <c r="AL67" i="43"/>
  <c r="AK67" i="43"/>
  <c r="AJ67" i="43"/>
  <c r="AI67" i="43"/>
  <c r="AH67" i="43"/>
  <c r="AG67" i="43"/>
  <c r="AF67" i="43"/>
  <c r="AE67" i="43"/>
  <c r="AQ66" i="43"/>
  <c r="AP66" i="43"/>
  <c r="AO66" i="43"/>
  <c r="AN66" i="43"/>
  <c r="AM66" i="43"/>
  <c r="AL66" i="43"/>
  <c r="AK66" i="43"/>
  <c r="AJ66" i="43"/>
  <c r="AI66" i="43"/>
  <c r="AH66" i="43"/>
  <c r="AG66" i="43"/>
  <c r="AF66" i="43"/>
  <c r="AE66" i="43"/>
  <c r="AQ65" i="43"/>
  <c r="AP65" i="43"/>
  <c r="AO65" i="43"/>
  <c r="AN65" i="43"/>
  <c r="AM65" i="43"/>
  <c r="AL65" i="43"/>
  <c r="AK65" i="43"/>
  <c r="AJ65" i="43"/>
  <c r="AI65" i="43"/>
  <c r="AH65" i="43"/>
  <c r="AG65" i="43"/>
  <c r="AF65" i="43"/>
  <c r="AE65" i="43"/>
  <c r="AQ64" i="43"/>
  <c r="AP64" i="43"/>
  <c r="AO64" i="43"/>
  <c r="AN64" i="43"/>
  <c r="AM64" i="43"/>
  <c r="AL64" i="43"/>
  <c r="AK64" i="43"/>
  <c r="AJ64" i="43"/>
  <c r="AI64" i="43"/>
  <c r="AH64" i="43"/>
  <c r="AG64" i="43"/>
  <c r="AF64" i="43"/>
  <c r="AE64" i="43"/>
  <c r="AQ63" i="43"/>
  <c r="AP63" i="43"/>
  <c r="AO63" i="43"/>
  <c r="AN63" i="43"/>
  <c r="AM63" i="43"/>
  <c r="AL63" i="43"/>
  <c r="AK63" i="43"/>
  <c r="AJ63" i="43"/>
  <c r="AI63" i="43"/>
  <c r="AH63" i="43"/>
  <c r="AG63" i="43"/>
  <c r="AF63" i="43"/>
  <c r="AE63" i="43"/>
  <c r="AQ62" i="43"/>
  <c r="AP62" i="43"/>
  <c r="AO62" i="43"/>
  <c r="AN62" i="43"/>
  <c r="AM62" i="43"/>
  <c r="AL62" i="43"/>
  <c r="AK62" i="43"/>
  <c r="AJ62" i="43"/>
  <c r="AI62" i="43"/>
  <c r="AH62" i="43"/>
  <c r="AG62" i="43"/>
  <c r="AF62" i="43"/>
  <c r="AE62" i="43"/>
  <c r="AQ61" i="43"/>
  <c r="AP61" i="43"/>
  <c r="AO61" i="43"/>
  <c r="AN61" i="43"/>
  <c r="AM61" i="43"/>
  <c r="AL61" i="43"/>
  <c r="AK61" i="43"/>
  <c r="AJ61" i="43"/>
  <c r="AI61" i="43"/>
  <c r="AH61" i="43"/>
  <c r="AG61" i="43"/>
  <c r="AF61" i="43"/>
  <c r="AE61" i="43"/>
  <c r="AQ60" i="43"/>
  <c r="AP60" i="43"/>
  <c r="AO60" i="43"/>
  <c r="AN60" i="43"/>
  <c r="AM60" i="43"/>
  <c r="AL60" i="43"/>
  <c r="AK60" i="43"/>
  <c r="AJ60" i="43"/>
  <c r="AI60" i="43"/>
  <c r="AH60" i="43"/>
  <c r="AG60" i="43"/>
  <c r="AF60" i="43"/>
  <c r="AE60" i="43"/>
  <c r="AQ59" i="43"/>
  <c r="AP59" i="43"/>
  <c r="AO59" i="43"/>
  <c r="AN59" i="43"/>
  <c r="AM59" i="43"/>
  <c r="AL59" i="43"/>
  <c r="AK59" i="43"/>
  <c r="AJ59" i="43"/>
  <c r="AI59" i="43"/>
  <c r="AH59" i="43"/>
  <c r="AG59" i="43"/>
  <c r="AF59" i="43"/>
  <c r="AE59" i="43"/>
  <c r="AQ58" i="43"/>
  <c r="AP58" i="43"/>
  <c r="AO58" i="43"/>
  <c r="AN58" i="43"/>
  <c r="AM58" i="43"/>
  <c r="AL58" i="43"/>
  <c r="AK58" i="43"/>
  <c r="AJ58" i="43"/>
  <c r="AI58" i="43"/>
  <c r="AH58" i="43"/>
  <c r="AG58" i="43"/>
  <c r="AF58" i="43"/>
  <c r="AE58" i="43"/>
  <c r="AQ57" i="43"/>
  <c r="AP57" i="43"/>
  <c r="AO57" i="43"/>
  <c r="AN57" i="43"/>
  <c r="AM57" i="43"/>
  <c r="AL57" i="43"/>
  <c r="AK57" i="43"/>
  <c r="AJ57" i="43"/>
  <c r="AI57" i="43"/>
  <c r="AH57" i="43"/>
  <c r="AG57" i="43"/>
  <c r="AF57" i="43"/>
  <c r="AE57" i="43"/>
  <c r="AQ56" i="43"/>
  <c r="AP56" i="43"/>
  <c r="AO56" i="43"/>
  <c r="AN56" i="43"/>
  <c r="AM56" i="43"/>
  <c r="AL56" i="43"/>
  <c r="AK56" i="43"/>
  <c r="AJ56" i="43"/>
  <c r="AI56" i="43"/>
  <c r="AH56" i="43"/>
  <c r="AG56" i="43"/>
  <c r="AF56" i="43"/>
  <c r="AE56" i="43"/>
  <c r="AQ55" i="43"/>
  <c r="AP55" i="43"/>
  <c r="AO55" i="43"/>
  <c r="AN55" i="43"/>
  <c r="AM55" i="43"/>
  <c r="AL55" i="43"/>
  <c r="AK55" i="43"/>
  <c r="AJ55" i="43"/>
  <c r="AI55" i="43"/>
  <c r="AH55" i="43"/>
  <c r="AG55" i="43"/>
  <c r="AF55" i="43"/>
  <c r="AE55" i="43"/>
  <c r="AQ54" i="43"/>
  <c r="AP54" i="43"/>
  <c r="AO54" i="43"/>
  <c r="AN54" i="43"/>
  <c r="AM54" i="43"/>
  <c r="AL54" i="43"/>
  <c r="AK54" i="43"/>
  <c r="AJ54" i="43"/>
  <c r="AI54" i="43"/>
  <c r="AH54" i="43"/>
  <c r="AG54" i="43"/>
  <c r="AF54" i="43"/>
  <c r="AE54" i="43"/>
  <c r="AQ53" i="43"/>
  <c r="AP53" i="43"/>
  <c r="AO53" i="43"/>
  <c r="AN53" i="43"/>
  <c r="AM53" i="43"/>
  <c r="AL53" i="43"/>
  <c r="AK53" i="43"/>
  <c r="AJ53" i="43"/>
  <c r="AI53" i="43"/>
  <c r="AH53" i="43"/>
  <c r="AG53" i="43"/>
  <c r="AF53" i="43"/>
  <c r="AE53" i="43"/>
  <c r="AQ52" i="43"/>
  <c r="AP52" i="43"/>
  <c r="AO52" i="43"/>
  <c r="AN52" i="43"/>
  <c r="AM52" i="43"/>
  <c r="AL52" i="43"/>
  <c r="AK52" i="43"/>
  <c r="AJ52" i="43"/>
  <c r="AI52" i="43"/>
  <c r="AH52" i="43"/>
  <c r="AG52" i="43"/>
  <c r="AF52" i="43"/>
  <c r="AE52" i="43"/>
  <c r="AQ51" i="43"/>
  <c r="AP51" i="43"/>
  <c r="AO51" i="43"/>
  <c r="AN51" i="43"/>
  <c r="AM51" i="43"/>
  <c r="AL51" i="43"/>
  <c r="AK51" i="43"/>
  <c r="AJ51" i="43"/>
  <c r="AI51" i="43"/>
  <c r="AH51" i="43"/>
  <c r="AG51" i="43"/>
  <c r="AF51" i="43"/>
  <c r="AE51" i="43"/>
  <c r="AQ50" i="43"/>
  <c r="AP50" i="43"/>
  <c r="AO50" i="43"/>
  <c r="AN50" i="43"/>
  <c r="AM50" i="43"/>
  <c r="AL50" i="43"/>
  <c r="AK50" i="43"/>
  <c r="AJ50" i="43"/>
  <c r="AI50" i="43"/>
  <c r="AH50" i="43"/>
  <c r="AG50" i="43"/>
  <c r="AF50" i="43"/>
  <c r="AE50" i="43"/>
  <c r="AQ49" i="43"/>
  <c r="AP49" i="43"/>
  <c r="AO49" i="43"/>
  <c r="AN49" i="43"/>
  <c r="AM49" i="43"/>
  <c r="AL49" i="43"/>
  <c r="AK49" i="43"/>
  <c r="AJ49" i="43"/>
  <c r="AI49" i="43"/>
  <c r="AH49" i="43"/>
  <c r="AG49" i="43"/>
  <c r="AF49" i="43"/>
  <c r="AE49" i="43"/>
  <c r="AQ48" i="43"/>
  <c r="AP48" i="43"/>
  <c r="AO48" i="43"/>
  <c r="AN48" i="43"/>
  <c r="AM48" i="43"/>
  <c r="AL48" i="43"/>
  <c r="AK48" i="43"/>
  <c r="AJ48" i="43"/>
  <c r="AI48" i="43"/>
  <c r="AH48" i="43"/>
  <c r="AG48" i="43"/>
  <c r="AF48" i="43"/>
  <c r="AE48" i="43"/>
  <c r="AQ47" i="43"/>
  <c r="AP47" i="43"/>
  <c r="AO47" i="43"/>
  <c r="AN47" i="43"/>
  <c r="AM47" i="43"/>
  <c r="AL47" i="43"/>
  <c r="AK47" i="43"/>
  <c r="AJ47" i="43"/>
  <c r="AI47" i="43"/>
  <c r="AH47" i="43"/>
  <c r="AG47" i="43"/>
  <c r="AF47" i="43"/>
  <c r="AE47" i="43"/>
  <c r="AQ46" i="43"/>
  <c r="AP46" i="43"/>
  <c r="AO46" i="43"/>
  <c r="AN46" i="43"/>
  <c r="AM46" i="43"/>
  <c r="AL46" i="43"/>
  <c r="AK46" i="43"/>
  <c r="AJ46" i="43"/>
  <c r="AI46" i="43"/>
  <c r="AH46" i="43"/>
  <c r="AG46" i="43"/>
  <c r="AF46" i="43"/>
  <c r="AE46" i="43"/>
  <c r="AQ45" i="43"/>
  <c r="AP45" i="43"/>
  <c r="AO45" i="43"/>
  <c r="AN45" i="43"/>
  <c r="AM45" i="43"/>
  <c r="AL45" i="43"/>
  <c r="AK45" i="43"/>
  <c r="AJ45" i="43"/>
  <c r="AI45" i="43"/>
  <c r="AH45" i="43"/>
  <c r="AG45" i="43"/>
  <c r="AF45" i="43"/>
  <c r="AE45" i="43"/>
  <c r="AQ44" i="43"/>
  <c r="AP44" i="43"/>
  <c r="AO44" i="43"/>
  <c r="AN44" i="43"/>
  <c r="AM44" i="43"/>
  <c r="AL44" i="43"/>
  <c r="AK44" i="43"/>
  <c r="AJ44" i="43"/>
  <c r="AI44" i="43"/>
  <c r="AH44" i="43"/>
  <c r="AG44" i="43"/>
  <c r="AF44" i="43"/>
  <c r="AE44" i="43"/>
  <c r="AQ43" i="43"/>
  <c r="AP43" i="43"/>
  <c r="AO43" i="43"/>
  <c r="AN43" i="43"/>
  <c r="AM43" i="43"/>
  <c r="AL43" i="43"/>
  <c r="AK43" i="43"/>
  <c r="AJ43" i="43"/>
  <c r="AI43" i="43"/>
  <c r="AH43" i="43"/>
  <c r="AG43" i="43"/>
  <c r="AF43" i="43"/>
  <c r="AE43" i="43"/>
  <c r="AQ42" i="43"/>
  <c r="AP42" i="43"/>
  <c r="AO42" i="43"/>
  <c r="AN42" i="43"/>
  <c r="AM42" i="43"/>
  <c r="AL42" i="43"/>
  <c r="AK42" i="43"/>
  <c r="AJ42" i="43"/>
  <c r="AI42" i="43"/>
  <c r="AH42" i="43"/>
  <c r="AG42" i="43"/>
  <c r="AF42" i="43"/>
  <c r="AE42" i="43"/>
  <c r="AQ41" i="43"/>
  <c r="AP41" i="43"/>
  <c r="AO41" i="43"/>
  <c r="AN41" i="43"/>
  <c r="AM41" i="43"/>
  <c r="AL41" i="43"/>
  <c r="AK41" i="43"/>
  <c r="AJ41" i="43"/>
  <c r="AI41" i="43"/>
  <c r="AH41" i="43"/>
  <c r="AG41" i="43"/>
  <c r="AF41" i="43"/>
  <c r="AE41" i="43"/>
  <c r="AQ40" i="43"/>
  <c r="AP40" i="43"/>
  <c r="AO40" i="43"/>
  <c r="AN40" i="43"/>
  <c r="AM40" i="43"/>
  <c r="AL40" i="43"/>
  <c r="AK40" i="43"/>
  <c r="AJ40" i="43"/>
  <c r="AI40" i="43"/>
  <c r="AH40" i="43"/>
  <c r="AG40" i="43"/>
  <c r="AF40" i="43"/>
  <c r="AE40" i="43"/>
  <c r="AQ39" i="43"/>
  <c r="AP39" i="43"/>
  <c r="AO39" i="43"/>
  <c r="AN39" i="43"/>
  <c r="AM39" i="43"/>
  <c r="AL39" i="43"/>
  <c r="AK39" i="43"/>
  <c r="AJ39" i="43"/>
  <c r="AI39" i="43"/>
  <c r="AH39" i="43"/>
  <c r="AG39" i="43"/>
  <c r="AF39" i="43"/>
  <c r="AE39" i="43"/>
  <c r="AQ38" i="43"/>
  <c r="AP38" i="43"/>
  <c r="AO38" i="43"/>
  <c r="AN38" i="43"/>
  <c r="AM38" i="43"/>
  <c r="AL38" i="43"/>
  <c r="AK38" i="43"/>
  <c r="AJ38" i="43"/>
  <c r="AI38" i="43"/>
  <c r="AH38" i="43"/>
  <c r="AG38" i="43"/>
  <c r="AF38" i="43"/>
  <c r="AE38" i="43"/>
  <c r="AQ37" i="43"/>
  <c r="AP37" i="43"/>
  <c r="AO37" i="43"/>
  <c r="AN37" i="43"/>
  <c r="AM37" i="43"/>
  <c r="AL37" i="43"/>
  <c r="AK37" i="43"/>
  <c r="AJ37" i="43"/>
  <c r="AI37" i="43"/>
  <c r="AH37" i="43"/>
  <c r="AG37" i="43"/>
  <c r="AF37" i="43"/>
  <c r="AE37" i="43"/>
  <c r="AQ36" i="43"/>
  <c r="AP36" i="43"/>
  <c r="AO36" i="43"/>
  <c r="AN36" i="43"/>
  <c r="AM36" i="43"/>
  <c r="AL36" i="43"/>
  <c r="AK36" i="43"/>
  <c r="AJ36" i="43"/>
  <c r="AI36" i="43"/>
  <c r="AH36" i="43"/>
  <c r="AG36" i="43"/>
  <c r="AF36" i="43"/>
  <c r="AE36" i="43"/>
  <c r="AQ35" i="43"/>
  <c r="AP35" i="43"/>
  <c r="AO35" i="43"/>
  <c r="AN35" i="43"/>
  <c r="AM35" i="43"/>
  <c r="AL35" i="43"/>
  <c r="AK35" i="43"/>
  <c r="AJ35" i="43"/>
  <c r="AI35" i="43"/>
  <c r="AH35" i="43"/>
  <c r="AG35" i="43"/>
  <c r="AF35" i="43"/>
  <c r="AE35" i="43"/>
  <c r="AQ34" i="43"/>
  <c r="AP34" i="43"/>
  <c r="AO34" i="43"/>
  <c r="AN34" i="43"/>
  <c r="AM34" i="43"/>
  <c r="AL34" i="43"/>
  <c r="AK34" i="43"/>
  <c r="AJ34" i="43"/>
  <c r="AI34" i="43"/>
  <c r="AH34" i="43"/>
  <c r="AG34" i="43"/>
  <c r="AF34" i="43"/>
  <c r="AE34" i="43"/>
  <c r="AQ33" i="43"/>
  <c r="AP33" i="43"/>
  <c r="AO33" i="43"/>
  <c r="AN33" i="43"/>
  <c r="AM33" i="43"/>
  <c r="AL33" i="43"/>
  <c r="AK33" i="43"/>
  <c r="AJ33" i="43"/>
  <c r="AI33" i="43"/>
  <c r="AH33" i="43"/>
  <c r="AG33" i="43"/>
  <c r="AF33" i="43"/>
  <c r="AE33" i="43"/>
  <c r="AQ32" i="43"/>
  <c r="AP32" i="43"/>
  <c r="AO32" i="43"/>
  <c r="AN32" i="43"/>
  <c r="AM32" i="43"/>
  <c r="AL32" i="43"/>
  <c r="AK32" i="43"/>
  <c r="AJ32" i="43"/>
  <c r="AI32" i="43"/>
  <c r="AH32" i="43"/>
  <c r="AG32" i="43"/>
  <c r="AF32" i="43"/>
  <c r="AE32" i="43"/>
  <c r="AQ31" i="43"/>
  <c r="AP31" i="43"/>
  <c r="AO31" i="43"/>
  <c r="AN31" i="43"/>
  <c r="AM31" i="43"/>
  <c r="AL31" i="43"/>
  <c r="AK31" i="43"/>
  <c r="AJ31" i="43"/>
  <c r="AI31" i="43"/>
  <c r="AH31" i="43"/>
  <c r="AG31" i="43"/>
  <c r="AF31" i="43"/>
  <c r="AE31" i="43"/>
  <c r="AQ30" i="43"/>
  <c r="AP30" i="43"/>
  <c r="AO30" i="43"/>
  <c r="AN30" i="43"/>
  <c r="AM30" i="43"/>
  <c r="AL30" i="43"/>
  <c r="AK30" i="43"/>
  <c r="AJ30" i="43"/>
  <c r="AI30" i="43"/>
  <c r="AH30" i="43"/>
  <c r="AG30" i="43"/>
  <c r="AF30" i="43"/>
  <c r="AE30" i="43"/>
  <c r="AQ29" i="43"/>
  <c r="AP29" i="43"/>
  <c r="AO29" i="43"/>
  <c r="AN29" i="43"/>
  <c r="AM29" i="43"/>
  <c r="AL29" i="43"/>
  <c r="AK29" i="43"/>
  <c r="AJ29" i="43"/>
  <c r="AI29" i="43"/>
  <c r="AH29" i="43"/>
  <c r="AG29" i="43"/>
  <c r="AF29" i="43"/>
  <c r="AE29" i="43"/>
  <c r="AQ28" i="43"/>
  <c r="AP28" i="43"/>
  <c r="AO28" i="43"/>
  <c r="AN28" i="43"/>
  <c r="AM28" i="43"/>
  <c r="AL28" i="43"/>
  <c r="AK28" i="43"/>
  <c r="AJ28" i="43"/>
  <c r="AI28" i="43"/>
  <c r="AH28" i="43"/>
  <c r="AG28" i="43"/>
  <c r="AF28" i="43"/>
  <c r="AE28" i="43"/>
  <c r="AQ27" i="43"/>
  <c r="AP27" i="43"/>
  <c r="AO27" i="43"/>
  <c r="AN27" i="43"/>
  <c r="AM27" i="43"/>
  <c r="AL27" i="43"/>
  <c r="AK27" i="43"/>
  <c r="AJ27" i="43"/>
  <c r="AI27" i="43"/>
  <c r="AH27" i="43"/>
  <c r="AG27" i="43"/>
  <c r="AF27" i="43"/>
  <c r="AE27" i="43"/>
  <c r="AQ26" i="43"/>
  <c r="AP26" i="43"/>
  <c r="AO26" i="43"/>
  <c r="AN26" i="43"/>
  <c r="AM26" i="43"/>
  <c r="AL26" i="43"/>
  <c r="AK26" i="43"/>
  <c r="AJ26" i="43"/>
  <c r="AI26" i="43"/>
  <c r="AH26" i="43"/>
  <c r="AG26" i="43"/>
  <c r="AF26" i="43"/>
  <c r="AE26" i="43"/>
  <c r="AQ25" i="43"/>
  <c r="AP25" i="43"/>
  <c r="AO25" i="43"/>
  <c r="AN25" i="43"/>
  <c r="AM25" i="43"/>
  <c r="AL25" i="43"/>
  <c r="AK25" i="43"/>
  <c r="AJ25" i="43"/>
  <c r="AI25" i="43"/>
  <c r="AH25" i="43"/>
  <c r="AG25" i="43"/>
  <c r="AF25" i="43"/>
  <c r="AE25" i="43"/>
  <c r="AQ24" i="43"/>
  <c r="AP24" i="43"/>
  <c r="AO24" i="43"/>
  <c r="AN24" i="43"/>
  <c r="AM24" i="43"/>
  <c r="AL24" i="43"/>
  <c r="AK24" i="43"/>
  <c r="AJ24" i="43"/>
  <c r="AI24" i="43"/>
  <c r="AH24" i="43"/>
  <c r="AG24" i="43"/>
  <c r="AF24" i="43"/>
  <c r="AE24" i="43"/>
  <c r="AQ23" i="43"/>
  <c r="AP23" i="43"/>
  <c r="AO23" i="43"/>
  <c r="AN23" i="43"/>
  <c r="AM23" i="43"/>
  <c r="AL23" i="43"/>
  <c r="AK23" i="43"/>
  <c r="AJ23" i="43"/>
  <c r="AI23" i="43"/>
  <c r="AH23" i="43"/>
  <c r="AG23" i="43"/>
  <c r="AF23" i="43"/>
  <c r="AE23" i="43"/>
  <c r="AQ22" i="43"/>
  <c r="AP22" i="43"/>
  <c r="AO22" i="43"/>
  <c r="AN22" i="43"/>
  <c r="AM22" i="43"/>
  <c r="AL22" i="43"/>
  <c r="AK22" i="43"/>
  <c r="AJ22" i="43"/>
  <c r="AI22" i="43"/>
  <c r="AH22" i="43"/>
  <c r="AG22" i="43"/>
  <c r="AF22" i="43"/>
  <c r="AE22" i="43"/>
  <c r="AQ21" i="43"/>
  <c r="AP21" i="43"/>
  <c r="AO21" i="43"/>
  <c r="AN21" i="43"/>
  <c r="AM21" i="43"/>
  <c r="AL21" i="43"/>
  <c r="AK21" i="43"/>
  <c r="AJ21" i="43"/>
  <c r="AI21" i="43"/>
  <c r="AH21" i="43"/>
  <c r="AG21" i="43"/>
  <c r="AF21" i="43"/>
  <c r="AE21" i="43"/>
  <c r="AQ20" i="43"/>
  <c r="AP20" i="43"/>
  <c r="AO20" i="43"/>
  <c r="AN20" i="43"/>
  <c r="AM20" i="43"/>
  <c r="AL20" i="43"/>
  <c r="AK20" i="43"/>
  <c r="AJ20" i="43"/>
  <c r="AI20" i="43"/>
  <c r="AH20" i="43"/>
  <c r="AG20" i="43"/>
  <c r="AF20" i="43"/>
  <c r="AE20" i="43"/>
  <c r="AQ19" i="43"/>
  <c r="AP19" i="43"/>
  <c r="AO19" i="43"/>
  <c r="AN19" i="43"/>
  <c r="AM19" i="43"/>
  <c r="AL19" i="43"/>
  <c r="AK19" i="43"/>
  <c r="AJ19" i="43"/>
  <c r="AI19" i="43"/>
  <c r="AH19" i="43"/>
  <c r="AG19" i="43"/>
  <c r="AF19" i="43"/>
  <c r="AE19" i="43"/>
  <c r="AQ18" i="43"/>
  <c r="AP18" i="43"/>
  <c r="AO18" i="43"/>
  <c r="AN18" i="43"/>
  <c r="AM18" i="43"/>
  <c r="AL18" i="43"/>
  <c r="AK18" i="43"/>
  <c r="AJ18" i="43"/>
  <c r="AI18" i="43"/>
  <c r="AH18" i="43"/>
  <c r="AG18" i="43"/>
  <c r="AF18" i="43"/>
  <c r="AE18" i="43"/>
  <c r="AQ17" i="43"/>
  <c r="AP17" i="43"/>
  <c r="AO17" i="43"/>
  <c r="AN17" i="43"/>
  <c r="AM17" i="43"/>
  <c r="AL17" i="43"/>
  <c r="AK17" i="43"/>
  <c r="AJ17" i="43"/>
  <c r="AI17" i="43"/>
  <c r="AH17" i="43"/>
  <c r="AG17" i="43"/>
  <c r="AF17" i="43"/>
  <c r="AE17" i="43"/>
  <c r="AQ16" i="43"/>
  <c r="AP16" i="43"/>
  <c r="AO16" i="43"/>
  <c r="AN16" i="43"/>
  <c r="AM16" i="43"/>
  <c r="AL16" i="43"/>
  <c r="AK16" i="43"/>
  <c r="AJ16" i="43"/>
  <c r="AI16" i="43"/>
  <c r="AH16" i="43"/>
  <c r="AG16" i="43"/>
  <c r="AF16" i="43"/>
  <c r="AE16" i="43"/>
  <c r="AQ15" i="43"/>
  <c r="AP15" i="43"/>
  <c r="AO15" i="43"/>
  <c r="AN15" i="43"/>
  <c r="AM15" i="43"/>
  <c r="AL15" i="43"/>
  <c r="AK15" i="43"/>
  <c r="AJ15" i="43"/>
  <c r="AI15" i="43"/>
  <c r="AH15" i="43"/>
  <c r="AG15" i="43"/>
  <c r="AF15" i="43"/>
  <c r="AE15" i="43"/>
  <c r="AQ14" i="43"/>
  <c r="AP14" i="43"/>
  <c r="AO14" i="43"/>
  <c r="AN14" i="43"/>
  <c r="AM14" i="43"/>
  <c r="AL14" i="43"/>
  <c r="AK14" i="43"/>
  <c r="AJ14" i="43"/>
  <c r="AI14" i="43"/>
  <c r="AH14" i="43"/>
  <c r="AG14" i="43"/>
  <c r="AF14" i="43"/>
  <c r="AE14" i="43"/>
  <c r="AQ13" i="43"/>
  <c r="AP13" i="43"/>
  <c r="AO13" i="43"/>
  <c r="AN13" i="43"/>
  <c r="AM13" i="43"/>
  <c r="AL13" i="43"/>
  <c r="AK13" i="43"/>
  <c r="AJ13" i="43"/>
  <c r="AI13" i="43"/>
  <c r="AH13" i="43"/>
  <c r="AG13" i="43"/>
  <c r="AF13" i="43"/>
  <c r="AE13" i="43"/>
  <c r="AQ12" i="43"/>
  <c r="AP12" i="43"/>
  <c r="AO12" i="43"/>
  <c r="AN12" i="43"/>
  <c r="AM12" i="43"/>
  <c r="AL12" i="43"/>
  <c r="AK12" i="43"/>
  <c r="AJ12" i="43"/>
  <c r="AI12" i="43"/>
  <c r="AH12" i="43"/>
  <c r="AG12" i="43"/>
  <c r="AF12" i="43"/>
  <c r="AE12" i="43"/>
  <c r="AQ11" i="43"/>
  <c r="AP11" i="43"/>
  <c r="AO11" i="43"/>
  <c r="AN11" i="43"/>
  <c r="AM11" i="43"/>
  <c r="AL11" i="43"/>
  <c r="AK11" i="43"/>
  <c r="AJ11" i="43"/>
  <c r="AI11" i="43"/>
  <c r="AH11" i="43"/>
  <c r="AG11" i="43"/>
  <c r="AF11" i="43"/>
  <c r="AE11" i="43"/>
  <c r="AP10" i="43"/>
  <c r="AO10" i="43"/>
  <c r="AN10" i="43"/>
  <c r="AM10" i="43"/>
  <c r="AL10" i="43"/>
  <c r="AK10" i="43"/>
  <c r="AJ10" i="43"/>
  <c r="AI10" i="43"/>
  <c r="AH10" i="43"/>
  <c r="AG10" i="43"/>
  <c r="AF10" i="43"/>
  <c r="AE10" i="43"/>
  <c r="Q10" i="30"/>
  <c r="Q115" i="30"/>
  <c r="Q114" i="30"/>
  <c r="P114" i="30"/>
  <c r="O114" i="30"/>
  <c r="N114" i="30"/>
  <c r="M114" i="30"/>
  <c r="L114" i="30"/>
  <c r="L113" i="30" s="1"/>
  <c r="L116" i="30" s="1"/>
  <c r="K114" i="30"/>
  <c r="J114" i="30"/>
  <c r="J113" i="30" s="1"/>
  <c r="J116" i="30" s="1"/>
  <c r="I114" i="30"/>
  <c r="I113" i="30" s="1"/>
  <c r="I116" i="30" s="1"/>
  <c r="H114" i="30"/>
  <c r="G114" i="30"/>
  <c r="F114" i="30"/>
  <c r="E114" i="30"/>
  <c r="D114" i="30"/>
  <c r="D113" i="30" s="1"/>
  <c r="D116" i="30" s="1"/>
  <c r="C114" i="30"/>
  <c r="P113" i="30"/>
  <c r="P116" i="30" s="1"/>
  <c r="O113" i="30"/>
  <c r="O116" i="30" s="1"/>
  <c r="N113" i="30"/>
  <c r="N116" i="30" s="1"/>
  <c r="M113" i="30"/>
  <c r="M116" i="30" s="1"/>
  <c r="K113" i="30"/>
  <c r="K116" i="30" s="1"/>
  <c r="H113" i="30"/>
  <c r="H116" i="30" s="1"/>
  <c r="G113" i="30"/>
  <c r="G116" i="30" s="1"/>
  <c r="F113" i="30"/>
  <c r="F116" i="30" s="1"/>
  <c r="E113" i="30"/>
  <c r="E116" i="30" s="1"/>
  <c r="C113" i="30"/>
  <c r="C116" i="30" s="1"/>
  <c r="Q112" i="30"/>
  <c r="P112" i="30"/>
  <c r="O112" i="30"/>
  <c r="N112" i="30"/>
  <c r="M112" i="30"/>
  <c r="L112" i="30"/>
  <c r="K112" i="30"/>
  <c r="J112" i="30"/>
  <c r="I112" i="30"/>
  <c r="H112" i="30"/>
  <c r="G112" i="30"/>
  <c r="F112" i="30"/>
  <c r="E112" i="30"/>
  <c r="Q109" i="30"/>
  <c r="Q108" i="30"/>
  <c r="D108" i="30"/>
  <c r="D107" i="30" s="1"/>
  <c r="C108" i="30"/>
  <c r="C107" i="30"/>
  <c r="Q106" i="30"/>
  <c r="Q105" i="30"/>
  <c r="Q104" i="30"/>
  <c r="Q103" i="30"/>
  <c r="Q102" i="30"/>
  <c r="Q101" i="30"/>
  <c r="Q100" i="30"/>
  <c r="Q99" i="30"/>
  <c r="Q98" i="30"/>
  <c r="Q97" i="30"/>
  <c r="D97" i="30"/>
  <c r="D68" i="30" s="1"/>
  <c r="C97" i="30"/>
  <c r="Q96" i="30"/>
  <c r="Q95" i="30"/>
  <c r="Q94" i="30"/>
  <c r="Q93" i="30"/>
  <c r="Q92" i="30"/>
  <c r="Q91" i="30"/>
  <c r="Q90" i="30"/>
  <c r="Q89" i="30"/>
  <c r="Q88" i="30"/>
  <c r="Q87" i="30"/>
  <c r="Q86" i="30"/>
  <c r="Q85" i="30"/>
  <c r="D85" i="30"/>
  <c r="C85" i="30"/>
  <c r="Q84" i="30"/>
  <c r="Q83" i="30"/>
  <c r="Q82" i="30"/>
  <c r="Q81" i="30"/>
  <c r="Q80" i="30"/>
  <c r="Q79" i="30"/>
  <c r="Q78" i="30"/>
  <c r="D78" i="30"/>
  <c r="C78" i="30"/>
  <c r="Q77" i="30"/>
  <c r="Q76" i="30"/>
  <c r="Q75" i="30"/>
  <c r="Q74" i="30"/>
  <c r="D73" i="30"/>
  <c r="C73" i="30"/>
  <c r="C68" i="30" s="1"/>
  <c r="Q72" i="30"/>
  <c r="Q71" i="30"/>
  <c r="Q70" i="30"/>
  <c r="Q69" i="30"/>
  <c r="D69" i="30"/>
  <c r="C69" i="30"/>
  <c r="Q67" i="30"/>
  <c r="Q66" i="30"/>
  <c r="Q65" i="30"/>
  <c r="Q64" i="30"/>
  <c r="D64" i="30"/>
  <c r="C64" i="30"/>
  <c r="Q63" i="30"/>
  <c r="Q62" i="30"/>
  <c r="Q61" i="30"/>
  <c r="D61" i="30"/>
  <c r="D60" i="30" s="1"/>
  <c r="C61" i="30"/>
  <c r="C60" i="30"/>
  <c r="Q59" i="30"/>
  <c r="Q58" i="30"/>
  <c r="Q56" i="30"/>
  <c r="D56" i="30"/>
  <c r="C56" i="30"/>
  <c r="Q55" i="30"/>
  <c r="Q54" i="30"/>
  <c r="D54" i="30"/>
  <c r="C54" i="30"/>
  <c r="Q53" i="30"/>
  <c r="Q52" i="30"/>
  <c r="D52" i="30"/>
  <c r="C52" i="30"/>
  <c r="Q51" i="30"/>
  <c r="Q50" i="30"/>
  <c r="Q49" i="30"/>
  <c r="Q48" i="30"/>
  <c r="Q47" i="30"/>
  <c r="Q46" i="30"/>
  <c r="D46" i="30"/>
  <c r="C46" i="30"/>
  <c r="C31" i="30" s="1"/>
  <c r="Q45" i="30"/>
  <c r="Q44" i="30"/>
  <c r="Q43" i="30"/>
  <c r="D43" i="30"/>
  <c r="C43" i="30"/>
  <c r="Q42" i="30"/>
  <c r="Q41" i="30"/>
  <c r="Q40" i="30"/>
  <c r="D40" i="30"/>
  <c r="C40" i="30"/>
  <c r="Q39" i="30"/>
  <c r="D38" i="30"/>
  <c r="C38" i="30"/>
  <c r="Q37" i="30"/>
  <c r="Q36" i="30"/>
  <c r="Q35" i="30"/>
  <c r="D35" i="30"/>
  <c r="C35" i="30"/>
  <c r="Q34" i="30"/>
  <c r="Q33" i="30"/>
  <c r="D32" i="30"/>
  <c r="D31" i="30" s="1"/>
  <c r="C32" i="30"/>
  <c r="Q30" i="30"/>
  <c r="Q29" i="30"/>
  <c r="Q28" i="30"/>
  <c r="Q27" i="30"/>
  <c r="Q26" i="30"/>
  <c r="Q25" i="30"/>
  <c r="Q24" i="30"/>
  <c r="D24" i="30"/>
  <c r="C24" i="30"/>
  <c r="Q23" i="30"/>
  <c r="Q22" i="30"/>
  <c r="Q21" i="30"/>
  <c r="Q20" i="30"/>
  <c r="D20" i="30"/>
  <c r="C20" i="30"/>
  <c r="Q19" i="30"/>
  <c r="Q18" i="30"/>
  <c r="P110" i="30"/>
  <c r="P118" i="30" s="1"/>
  <c r="N110" i="30"/>
  <c r="N118" i="30" s="1"/>
  <c r="H110" i="30"/>
  <c r="H118" i="30" s="1"/>
  <c r="F110" i="30"/>
  <c r="D17" i="30"/>
  <c r="C17" i="30"/>
  <c r="Q16" i="30"/>
  <c r="Q15" i="30"/>
  <c r="Q14" i="30"/>
  <c r="Q13" i="30"/>
  <c r="Q12" i="30"/>
  <c r="Q11" i="30"/>
  <c r="D11" i="30"/>
  <c r="D10" i="30" s="1"/>
  <c r="C11" i="30"/>
  <c r="K110" i="30"/>
  <c r="K118" i="30" s="1"/>
  <c r="C10" i="30"/>
  <c r="C110" i="30" s="1"/>
  <c r="C118" i="30" s="1"/>
  <c r="N112" i="43" l="1"/>
  <c r="M112" i="43"/>
  <c r="J112" i="43"/>
  <c r="AJ112" i="43" s="1"/>
  <c r="AJ115" i="43" s="1"/>
  <c r="F115" i="43"/>
  <c r="F117" i="43" s="1"/>
  <c r="AF112" i="43"/>
  <c r="AF115" i="43" s="1"/>
  <c r="AF117" i="43"/>
  <c r="AF113" i="43"/>
  <c r="E112" i="43"/>
  <c r="AL117" i="43"/>
  <c r="Q115" i="43"/>
  <c r="Q117" i="43" s="1"/>
  <c r="AQ112" i="43"/>
  <c r="AQ115" i="43" s="1"/>
  <c r="AJ117" i="43"/>
  <c r="AQ117" i="43"/>
  <c r="P115" i="43"/>
  <c r="P117" i="43" s="1"/>
  <c r="AP112" i="43"/>
  <c r="AP115" i="43" s="1"/>
  <c r="AP117" i="43" s="1"/>
  <c r="I115" i="43"/>
  <c r="I117" i="43" s="1"/>
  <c r="AI112" i="43"/>
  <c r="AI115" i="43" s="1"/>
  <c r="AI117" i="43" s="1"/>
  <c r="H115" i="43"/>
  <c r="H117" i="43" s="1"/>
  <c r="AH112" i="43"/>
  <c r="AH115" i="43" s="1"/>
  <c r="AH117" i="43" s="1"/>
  <c r="G115" i="43"/>
  <c r="G117" i="43" s="1"/>
  <c r="AG112" i="43"/>
  <c r="AG115" i="43" s="1"/>
  <c r="AG117" i="43" s="1"/>
  <c r="O115" i="43"/>
  <c r="O117" i="43" s="1"/>
  <c r="AO112" i="43"/>
  <c r="AO115" i="43" s="1"/>
  <c r="AO117" i="43" s="1"/>
  <c r="J115" i="43"/>
  <c r="J117" i="43" s="1"/>
  <c r="K115" i="43"/>
  <c r="K117" i="43" s="1"/>
  <c r="L115" i="43"/>
  <c r="L117" i="43" s="1"/>
  <c r="AG113" i="43"/>
  <c r="AO113" i="43"/>
  <c r="AH113" i="43"/>
  <c r="AP113" i="43"/>
  <c r="AI113" i="43"/>
  <c r="AQ113" i="43"/>
  <c r="G110" i="30"/>
  <c r="G118" i="30" s="1"/>
  <c r="Q31" i="30"/>
  <c r="F118" i="30"/>
  <c r="D110" i="30"/>
  <c r="D118" i="30" s="1"/>
  <c r="L110" i="30"/>
  <c r="L118" i="30" s="1"/>
  <c r="O110" i="30"/>
  <c r="O118" i="30" s="1"/>
  <c r="J110" i="30"/>
  <c r="J118" i="30" s="1"/>
  <c r="M110" i="30"/>
  <c r="M118" i="30" s="1"/>
  <c r="Q68" i="30"/>
  <c r="Q116" i="30"/>
  <c r="I110" i="30"/>
  <c r="I118" i="30" s="1"/>
  <c r="Q113" i="30"/>
  <c r="Q38" i="30"/>
  <c r="Q107" i="30"/>
  <c r="Q32" i="30"/>
  <c r="Q17" i="30"/>
  <c r="Q73" i="30"/>
  <c r="N115" i="43" l="1"/>
  <c r="N117" i="43" s="1"/>
  <c r="AN112" i="43"/>
  <c r="AN115" i="43" s="1"/>
  <c r="AN117" i="43" s="1"/>
  <c r="M115" i="43"/>
  <c r="M117" i="43" s="1"/>
  <c r="AM112" i="43"/>
  <c r="AM115" i="43" s="1"/>
  <c r="AM117" i="43" s="1"/>
  <c r="E115" i="43"/>
  <c r="E117" i="43" s="1"/>
  <c r="AE112" i="43"/>
  <c r="AE115" i="43" s="1"/>
  <c r="AE117" i="43" s="1"/>
  <c r="Q60" i="30"/>
  <c r="E110" i="30"/>
  <c r="Q110" i="30" l="1"/>
  <c r="E118" i="30"/>
  <c r="Q118" i="30" s="1"/>
  <c r="I117" i="28" l="1"/>
  <c r="E117" i="28"/>
  <c r="Q116" i="28"/>
  <c r="P115" i="28"/>
  <c r="O115" i="28"/>
  <c r="O114" i="28" s="1"/>
  <c r="O117" i="28" s="1"/>
  <c r="N115" i="28"/>
  <c r="N114" i="28" s="1"/>
  <c r="N117" i="28" s="1"/>
  <c r="M115" i="28"/>
  <c r="M114" i="28" s="1"/>
  <c r="M117" i="28" s="1"/>
  <c r="L115" i="28"/>
  <c r="K115" i="28"/>
  <c r="K114" i="28" s="1"/>
  <c r="K117" i="28" s="1"/>
  <c r="J115" i="28"/>
  <c r="J114" i="28" s="1"/>
  <c r="J117" i="28" s="1"/>
  <c r="I115" i="28"/>
  <c r="I114" i="28" s="1"/>
  <c r="H115" i="28"/>
  <c r="G115" i="28"/>
  <c r="G114" i="28" s="1"/>
  <c r="G117" i="28" s="1"/>
  <c r="F115" i="28"/>
  <c r="F114" i="28" s="1"/>
  <c r="F117" i="28" s="1"/>
  <c r="E115" i="28"/>
  <c r="E114" i="28" s="1"/>
  <c r="D115" i="28"/>
  <c r="C115" i="28"/>
  <c r="C114" i="28" s="1"/>
  <c r="C117" i="28" s="1"/>
  <c r="P114" i="28"/>
  <c r="P117" i="28" s="1"/>
  <c r="L114" i="28"/>
  <c r="L117" i="28" s="1"/>
  <c r="H114" i="28"/>
  <c r="H117" i="28" s="1"/>
  <c r="D114" i="28"/>
  <c r="D117" i="28" s="1"/>
  <c r="Q113" i="28"/>
  <c r="P113" i="28"/>
  <c r="O113" i="28"/>
  <c r="N113" i="28"/>
  <c r="M113" i="28"/>
  <c r="L113" i="28"/>
  <c r="K113" i="28"/>
  <c r="J113" i="28"/>
  <c r="I113" i="28"/>
  <c r="H113" i="28"/>
  <c r="G113" i="28"/>
  <c r="F113" i="28"/>
  <c r="E113" i="28"/>
  <c r="Q110" i="28"/>
  <c r="P109" i="28"/>
  <c r="P108" i="28" s="1"/>
  <c r="O109" i="28"/>
  <c r="N109" i="28"/>
  <c r="N108" i="28" s="1"/>
  <c r="M109" i="28"/>
  <c r="M108" i="28" s="1"/>
  <c r="L109" i="28"/>
  <c r="K109" i="28"/>
  <c r="J109" i="28"/>
  <c r="J108" i="28" s="1"/>
  <c r="I109" i="28"/>
  <c r="I108" i="28" s="1"/>
  <c r="H109" i="28"/>
  <c r="H108" i="28" s="1"/>
  <c r="G109" i="28"/>
  <c r="F109" i="28"/>
  <c r="F108" i="28" s="1"/>
  <c r="E109" i="28"/>
  <c r="E108" i="28" s="1"/>
  <c r="D109" i="28"/>
  <c r="C109" i="28"/>
  <c r="O108" i="28"/>
  <c r="L108" i="28"/>
  <c r="K108" i="28"/>
  <c r="G108" i="28"/>
  <c r="D108" i="28"/>
  <c r="C108" i="28"/>
  <c r="Q107" i="28"/>
  <c r="Q106" i="28"/>
  <c r="Q105" i="28"/>
  <c r="Q104" i="28"/>
  <c r="Q103" i="28"/>
  <c r="Q102" i="28"/>
  <c r="Q101" i="28"/>
  <c r="Q100" i="28"/>
  <c r="P99" i="28"/>
  <c r="O99" i="28"/>
  <c r="O68" i="28" s="1"/>
  <c r="N99" i="28"/>
  <c r="M99" i="28"/>
  <c r="L99" i="28"/>
  <c r="K99" i="28"/>
  <c r="J99" i="28"/>
  <c r="I99" i="28"/>
  <c r="H99" i="28"/>
  <c r="G99" i="28"/>
  <c r="G68" i="28" s="1"/>
  <c r="F99" i="28"/>
  <c r="E99" i="28"/>
  <c r="Q99" i="28" s="1"/>
  <c r="D99" i="28"/>
  <c r="C99" i="28"/>
  <c r="Q98" i="28"/>
  <c r="Q97" i="28"/>
  <c r="Q96" i="28"/>
  <c r="Q95" i="28"/>
  <c r="Q94" i="28"/>
  <c r="Q93" i="28"/>
  <c r="Q92" i="28"/>
  <c r="Q91" i="28"/>
  <c r="Q90" i="28"/>
  <c r="Q89" i="28"/>
  <c r="Q88" i="28"/>
  <c r="P87" i="28"/>
  <c r="O87" i="28"/>
  <c r="N87" i="28"/>
  <c r="M87" i="28"/>
  <c r="L87" i="28"/>
  <c r="L68" i="28" s="1"/>
  <c r="K87" i="28"/>
  <c r="J87" i="28"/>
  <c r="I87" i="28"/>
  <c r="H87" i="28"/>
  <c r="G87" i="28"/>
  <c r="F87" i="28"/>
  <c r="E87" i="28"/>
  <c r="Q87" i="28" s="1"/>
  <c r="D87" i="28"/>
  <c r="D68" i="28" s="1"/>
  <c r="C87" i="28"/>
  <c r="Q86" i="28"/>
  <c r="Q85" i="28"/>
  <c r="Q84" i="28"/>
  <c r="Q83" i="28"/>
  <c r="Q82" i="28"/>
  <c r="Q81" i="28"/>
  <c r="Q80" i="28"/>
  <c r="P79" i="28"/>
  <c r="O79" i="28"/>
  <c r="N79" i="28"/>
  <c r="M79" i="28"/>
  <c r="L79" i="28"/>
  <c r="K79" i="28"/>
  <c r="J79" i="28"/>
  <c r="I79" i="28"/>
  <c r="H79" i="28"/>
  <c r="G79" i="28"/>
  <c r="F79" i="28"/>
  <c r="E79" i="28"/>
  <c r="Q79" i="28" s="1"/>
  <c r="D79" i="28"/>
  <c r="C79" i="28"/>
  <c r="Q78" i="28"/>
  <c r="Q77" i="28"/>
  <c r="Q76" i="28"/>
  <c r="Q75" i="28"/>
  <c r="P74" i="28"/>
  <c r="O74" i="28"/>
  <c r="N74" i="28"/>
  <c r="M74" i="28"/>
  <c r="L74" i="28"/>
  <c r="K74" i="28"/>
  <c r="J74" i="28"/>
  <c r="I74" i="28"/>
  <c r="H74" i="28"/>
  <c r="G74" i="28"/>
  <c r="F74" i="28"/>
  <c r="E74" i="28"/>
  <c r="Q74" i="28" s="1"/>
  <c r="D74" i="28"/>
  <c r="C74" i="28"/>
  <c r="Q73" i="28"/>
  <c r="Q72" i="28"/>
  <c r="Q71" i="28"/>
  <c r="Q70" i="28"/>
  <c r="P69" i="28"/>
  <c r="O69" i="28"/>
  <c r="N69" i="28"/>
  <c r="N68" i="28" s="1"/>
  <c r="M69" i="28"/>
  <c r="L69" i="28"/>
  <c r="K69" i="28"/>
  <c r="J69" i="28"/>
  <c r="J68" i="28" s="1"/>
  <c r="I69" i="28"/>
  <c r="H69" i="28"/>
  <c r="G69" i="28"/>
  <c r="F69" i="28"/>
  <c r="F68" i="28" s="1"/>
  <c r="E69" i="28"/>
  <c r="D69" i="28"/>
  <c r="C69" i="28"/>
  <c r="P68" i="28"/>
  <c r="K68" i="28"/>
  <c r="H68" i="28"/>
  <c r="C68" i="28"/>
  <c r="Q67" i="28"/>
  <c r="Q66" i="28"/>
  <c r="Q65" i="28"/>
  <c r="P64" i="28"/>
  <c r="O64" i="28"/>
  <c r="N64" i="28"/>
  <c r="M64" i="28"/>
  <c r="L64" i="28"/>
  <c r="K64" i="28"/>
  <c r="J64" i="28"/>
  <c r="I64" i="28"/>
  <c r="I60" i="28" s="1"/>
  <c r="H64" i="28"/>
  <c r="G64" i="28"/>
  <c r="F64" i="28"/>
  <c r="E64" i="28"/>
  <c r="Q64" i="28" s="1"/>
  <c r="D64" i="28"/>
  <c r="C64" i="28"/>
  <c r="Q63" i="28"/>
  <c r="Q62" i="28"/>
  <c r="P61" i="28"/>
  <c r="P60" i="28" s="1"/>
  <c r="O61" i="28"/>
  <c r="O60" i="28" s="1"/>
  <c r="N61" i="28"/>
  <c r="M61" i="28"/>
  <c r="L61" i="28"/>
  <c r="L60" i="28" s="1"/>
  <c r="K61" i="28"/>
  <c r="K60" i="28" s="1"/>
  <c r="J61" i="28"/>
  <c r="J60" i="28" s="1"/>
  <c r="I61" i="28"/>
  <c r="H61" i="28"/>
  <c r="H60" i="28" s="1"/>
  <c r="G61" i="28"/>
  <c r="G60" i="28" s="1"/>
  <c r="F61" i="28"/>
  <c r="E61" i="28"/>
  <c r="Q61" i="28" s="1"/>
  <c r="D61" i="28"/>
  <c r="D60" i="28" s="1"/>
  <c r="C61" i="28"/>
  <c r="C60" i="28" s="1"/>
  <c r="N60" i="28"/>
  <c r="M60" i="28"/>
  <c r="F60" i="28"/>
  <c r="E60" i="28"/>
  <c r="Q60" i="28" s="1"/>
  <c r="Q59" i="28"/>
  <c r="Q58" i="28"/>
  <c r="Q57" i="28"/>
  <c r="Q56" i="28"/>
  <c r="P55" i="28"/>
  <c r="O55" i="28"/>
  <c r="N55" i="28"/>
  <c r="M55" i="28"/>
  <c r="L55" i="28"/>
  <c r="K55" i="28"/>
  <c r="J55" i="28"/>
  <c r="I55" i="28"/>
  <c r="H55" i="28"/>
  <c r="G55" i="28"/>
  <c r="F55" i="28"/>
  <c r="E55" i="28"/>
  <c r="Q55" i="28" s="1"/>
  <c r="D55" i="28"/>
  <c r="C55" i="28"/>
  <c r="Q54" i="28"/>
  <c r="P53" i="28"/>
  <c r="O53" i="28"/>
  <c r="N53" i="28"/>
  <c r="M53" i="28"/>
  <c r="L53" i="28"/>
  <c r="K53" i="28"/>
  <c r="J53" i="28"/>
  <c r="I53" i="28"/>
  <c r="H53" i="28"/>
  <c r="G53" i="28"/>
  <c r="F53" i="28"/>
  <c r="E53" i="28"/>
  <c r="Q53" i="28" s="1"/>
  <c r="D53" i="28"/>
  <c r="C53" i="28"/>
  <c r="Q52" i="28"/>
  <c r="P51" i="28"/>
  <c r="O51" i="28"/>
  <c r="N51" i="28"/>
  <c r="M51" i="28"/>
  <c r="L51" i="28"/>
  <c r="K51" i="28"/>
  <c r="J51" i="28"/>
  <c r="I51" i="28"/>
  <c r="H51" i="28"/>
  <c r="G51" i="28"/>
  <c r="F51" i="28"/>
  <c r="E51" i="28"/>
  <c r="Q51" i="28" s="1"/>
  <c r="D51" i="28"/>
  <c r="C51" i="28"/>
  <c r="Q50" i="28"/>
  <c r="Q49" i="28"/>
  <c r="Q48" i="28"/>
  <c r="Q47" i="28"/>
  <c r="Q46" i="28"/>
  <c r="P45" i="28"/>
  <c r="O45" i="28"/>
  <c r="N45" i="28"/>
  <c r="M45" i="28"/>
  <c r="L45" i="28"/>
  <c r="K45" i="28"/>
  <c r="J45" i="28"/>
  <c r="I45" i="28"/>
  <c r="H45" i="28"/>
  <c r="G45" i="28"/>
  <c r="F45" i="28"/>
  <c r="E45" i="28"/>
  <c r="Q45" i="28" s="1"/>
  <c r="D45" i="28"/>
  <c r="C45" i="28"/>
  <c r="Q44" i="28"/>
  <c r="Q43" i="28"/>
  <c r="P42" i="28"/>
  <c r="O42" i="28"/>
  <c r="N42" i="28"/>
  <c r="M42" i="28"/>
  <c r="L42" i="28"/>
  <c r="K42" i="28"/>
  <c r="J42" i="28"/>
  <c r="I42" i="28"/>
  <c r="H42" i="28"/>
  <c r="G42" i="28"/>
  <c r="F42" i="28"/>
  <c r="E42" i="28"/>
  <c r="Q42" i="28" s="1"/>
  <c r="D42" i="28"/>
  <c r="C42" i="28"/>
  <c r="Q41" i="28"/>
  <c r="P40" i="28"/>
  <c r="O40" i="28"/>
  <c r="N40" i="28"/>
  <c r="M40" i="28"/>
  <c r="L40" i="28"/>
  <c r="K40" i="28"/>
  <c r="J40" i="28"/>
  <c r="I40" i="28"/>
  <c r="H40" i="28"/>
  <c r="G40" i="28"/>
  <c r="F40" i="28"/>
  <c r="E40" i="28"/>
  <c r="Q40" i="28" s="1"/>
  <c r="D40" i="28"/>
  <c r="C40" i="28"/>
  <c r="Q39" i="28"/>
  <c r="P38" i="28"/>
  <c r="O38" i="28"/>
  <c r="N38" i="28"/>
  <c r="M38" i="28"/>
  <c r="L38" i="28"/>
  <c r="K38" i="28"/>
  <c r="J38" i="28"/>
  <c r="I38" i="28"/>
  <c r="H38" i="28"/>
  <c r="G38" i="28"/>
  <c r="F38" i="28"/>
  <c r="E38" i="28"/>
  <c r="Q38" i="28" s="1"/>
  <c r="D38" i="28"/>
  <c r="C38" i="28"/>
  <c r="Q37" i="28"/>
  <c r="Q36" i="28"/>
  <c r="P35" i="28"/>
  <c r="O35" i="28"/>
  <c r="N35" i="28"/>
  <c r="M35" i="28"/>
  <c r="L35" i="28"/>
  <c r="K35" i="28"/>
  <c r="J35" i="28"/>
  <c r="I35" i="28"/>
  <c r="H35" i="28"/>
  <c r="G35" i="28"/>
  <c r="F35" i="28"/>
  <c r="E35" i="28"/>
  <c r="D35" i="28"/>
  <c r="C35" i="28"/>
  <c r="Q34" i="28"/>
  <c r="Q33" i="28"/>
  <c r="P32" i="28"/>
  <c r="P31" i="28" s="1"/>
  <c r="O32" i="28"/>
  <c r="O31" i="28" s="1"/>
  <c r="N32" i="28"/>
  <c r="M32" i="28"/>
  <c r="M31" i="28" s="1"/>
  <c r="L32" i="28"/>
  <c r="L31" i="28" s="1"/>
  <c r="K32" i="28"/>
  <c r="K31" i="28" s="1"/>
  <c r="J32" i="28"/>
  <c r="I32" i="28"/>
  <c r="I31" i="28" s="1"/>
  <c r="H32" i="28"/>
  <c r="H31" i="28" s="1"/>
  <c r="G32" i="28"/>
  <c r="G31" i="28" s="1"/>
  <c r="F32" i="28"/>
  <c r="E32" i="28"/>
  <c r="E31" i="28" s="1"/>
  <c r="D32" i="28"/>
  <c r="D31" i="28" s="1"/>
  <c r="C32" i="28"/>
  <c r="C31" i="28" s="1"/>
  <c r="N31" i="28"/>
  <c r="J31" i="28"/>
  <c r="F31" i="28"/>
  <c r="Q30" i="28"/>
  <c r="Q29" i="28"/>
  <c r="Q28" i="28"/>
  <c r="Q27" i="28"/>
  <c r="Q26" i="28"/>
  <c r="Q25" i="28"/>
  <c r="P24" i="28"/>
  <c r="O24" i="28"/>
  <c r="N24" i="28"/>
  <c r="M24" i="28"/>
  <c r="L24" i="28"/>
  <c r="K24" i="28"/>
  <c r="J24" i="28"/>
  <c r="I24" i="28"/>
  <c r="H24" i="28"/>
  <c r="G24" i="28"/>
  <c r="F24" i="28"/>
  <c r="E24" i="28"/>
  <c r="D24" i="28"/>
  <c r="C24" i="28"/>
  <c r="Q23" i="28"/>
  <c r="Q22" i="28"/>
  <c r="Q21" i="28"/>
  <c r="P20" i="28"/>
  <c r="O20" i="28"/>
  <c r="N20" i="28"/>
  <c r="M20" i="28"/>
  <c r="L20" i="28"/>
  <c r="K20" i="28"/>
  <c r="J20" i="28"/>
  <c r="I20" i="28"/>
  <c r="H20" i="28"/>
  <c r="G20" i="28"/>
  <c r="F20" i="28"/>
  <c r="E20" i="28"/>
  <c r="Q20" i="28" s="1"/>
  <c r="D20" i="28"/>
  <c r="C20" i="28"/>
  <c r="Q18" i="28"/>
  <c r="Q17" i="28"/>
  <c r="P16" i="28"/>
  <c r="O16" i="28"/>
  <c r="N16" i="28"/>
  <c r="M16" i="28"/>
  <c r="L16" i="28"/>
  <c r="K16" i="28"/>
  <c r="J16" i="28"/>
  <c r="I16" i="28"/>
  <c r="H16" i="28"/>
  <c r="G16" i="28"/>
  <c r="F16" i="28"/>
  <c r="E16" i="28"/>
  <c r="Q16" i="28" s="1"/>
  <c r="D16" i="28"/>
  <c r="C16" i="28"/>
  <c r="Q15" i="28"/>
  <c r="Q14" i="28"/>
  <c r="Q13" i="28"/>
  <c r="Q12" i="28"/>
  <c r="P11" i="28"/>
  <c r="O11" i="28"/>
  <c r="O10" i="28" s="1"/>
  <c r="N11" i="28"/>
  <c r="M11" i="28"/>
  <c r="L11" i="28"/>
  <c r="K11" i="28"/>
  <c r="K10" i="28" s="1"/>
  <c r="J11" i="28"/>
  <c r="I11" i="28"/>
  <c r="I10" i="28" s="1"/>
  <c r="H11" i="28"/>
  <c r="G11" i="28"/>
  <c r="G10" i="28" s="1"/>
  <c r="F11" i="28"/>
  <c r="E11" i="28"/>
  <c r="D11" i="28"/>
  <c r="C11" i="28"/>
  <c r="C10" i="28" s="1"/>
  <c r="P10" i="28"/>
  <c r="P111" i="28" s="1"/>
  <c r="P119" i="28" s="1"/>
  <c r="M10" i="28"/>
  <c r="L10" i="28"/>
  <c r="L111" i="28" s="1"/>
  <c r="L119" i="28" s="1"/>
  <c r="H10" i="28"/>
  <c r="E10" i="28"/>
  <c r="D10" i="28"/>
  <c r="D111" i="28" s="1"/>
  <c r="D119" i="28" s="1"/>
  <c r="Q11" i="28" l="1"/>
  <c r="H111" i="28"/>
  <c r="H119" i="28" s="1"/>
  <c r="Q117" i="28"/>
  <c r="M111" i="28"/>
  <c r="M119" i="28" s="1"/>
  <c r="C111" i="28"/>
  <c r="C119" i="28" s="1"/>
  <c r="G111" i="28"/>
  <c r="G119" i="28" s="1"/>
  <c r="K111" i="28"/>
  <c r="K119" i="28" s="1"/>
  <c r="O111" i="28"/>
  <c r="O119" i="28" s="1"/>
  <c r="Q31" i="28"/>
  <c r="Q35" i="28"/>
  <c r="Q108" i="28"/>
  <c r="Q109" i="28"/>
  <c r="F10" i="28"/>
  <c r="F111" i="28" s="1"/>
  <c r="F119" i="28" s="1"/>
  <c r="J10" i="28"/>
  <c r="J111" i="28" s="1"/>
  <c r="J119" i="28" s="1"/>
  <c r="N10" i="28"/>
  <c r="N111" i="28" s="1"/>
  <c r="N119" i="28" s="1"/>
  <c r="Q24" i="28"/>
  <c r="E68" i="28"/>
  <c r="I68" i="28"/>
  <c r="I111" i="28" s="1"/>
  <c r="I119" i="28" s="1"/>
  <c r="M68" i="28"/>
  <c r="Q69" i="28"/>
  <c r="Q114" i="28"/>
  <c r="Q115" i="28"/>
  <c r="Q32" i="28"/>
  <c r="Q68" i="28" l="1"/>
  <c r="E111" i="28"/>
  <c r="Q10" i="28"/>
  <c r="E119" i="28" l="1"/>
  <c r="Q119" i="28" s="1"/>
  <c r="Q111" i="28"/>
  <c r="Q117" i="25" l="1"/>
  <c r="P116" i="25"/>
  <c r="P115" i="25" s="1"/>
  <c r="P118" i="25" s="1"/>
  <c r="O116" i="25"/>
  <c r="N116" i="25"/>
  <c r="N115" i="25" s="1"/>
  <c r="N118" i="25" s="1"/>
  <c r="M116" i="25"/>
  <c r="M115" i="25" s="1"/>
  <c r="M118" i="25" s="1"/>
  <c r="L116" i="25"/>
  <c r="L115" i="25" s="1"/>
  <c r="L118" i="25" s="1"/>
  <c r="K116" i="25"/>
  <c r="J116" i="25"/>
  <c r="J115" i="25" s="1"/>
  <c r="J118" i="25" s="1"/>
  <c r="I116" i="25"/>
  <c r="I115" i="25" s="1"/>
  <c r="I118" i="25" s="1"/>
  <c r="H116" i="25"/>
  <c r="H115" i="25" s="1"/>
  <c r="H118" i="25" s="1"/>
  <c r="G116" i="25"/>
  <c r="F116" i="25"/>
  <c r="F115" i="25" s="1"/>
  <c r="F118" i="25" s="1"/>
  <c r="E116" i="25"/>
  <c r="Q116" i="25" s="1"/>
  <c r="D116" i="25"/>
  <c r="D115" i="25" s="1"/>
  <c r="D118" i="25" s="1"/>
  <c r="C116" i="25"/>
  <c r="C115" i="25" s="1"/>
  <c r="C118" i="25" s="1"/>
  <c r="O115" i="25"/>
  <c r="O118" i="25" s="1"/>
  <c r="K115" i="25"/>
  <c r="K118" i="25" s="1"/>
  <c r="G115" i="25"/>
  <c r="G118" i="25" s="1"/>
  <c r="Q114" i="25"/>
  <c r="P114" i="25"/>
  <c r="O114" i="25"/>
  <c r="N114" i="25"/>
  <c r="M114" i="25"/>
  <c r="L114" i="25"/>
  <c r="K114" i="25"/>
  <c r="J114" i="25"/>
  <c r="I114" i="25"/>
  <c r="H114" i="25"/>
  <c r="G114" i="25"/>
  <c r="F114" i="25"/>
  <c r="E114" i="25"/>
  <c r="Q111" i="25"/>
  <c r="P110" i="25"/>
  <c r="P109" i="25" s="1"/>
  <c r="O110" i="25"/>
  <c r="O109" i="25" s="1"/>
  <c r="N110" i="25"/>
  <c r="M110" i="25"/>
  <c r="M109" i="25" s="1"/>
  <c r="L110" i="25"/>
  <c r="L109" i="25" s="1"/>
  <c r="K110" i="25"/>
  <c r="K109" i="25" s="1"/>
  <c r="J110" i="25"/>
  <c r="I110" i="25"/>
  <c r="I109" i="25" s="1"/>
  <c r="H110" i="25"/>
  <c r="H109" i="25" s="1"/>
  <c r="G110" i="25"/>
  <c r="G109" i="25" s="1"/>
  <c r="F110" i="25"/>
  <c r="E110" i="25"/>
  <c r="E109" i="25" s="1"/>
  <c r="D110" i="25"/>
  <c r="D109" i="25" s="1"/>
  <c r="C112" i="25"/>
  <c r="N109" i="25"/>
  <c r="J109" i="25"/>
  <c r="F109" i="25"/>
  <c r="Q108" i="25"/>
  <c r="Q107" i="25"/>
  <c r="Q106" i="25"/>
  <c r="Q105" i="25"/>
  <c r="Q104" i="25"/>
  <c r="Q103" i="25"/>
  <c r="Q102" i="25"/>
  <c r="Q101" i="25"/>
  <c r="Q100" i="25"/>
  <c r="Q99" i="25"/>
  <c r="P98" i="25"/>
  <c r="O98" i="25"/>
  <c r="N98" i="25"/>
  <c r="M98" i="25"/>
  <c r="L98" i="25"/>
  <c r="K98" i="25"/>
  <c r="J98" i="25"/>
  <c r="I98" i="25"/>
  <c r="H98" i="25"/>
  <c r="G98" i="25"/>
  <c r="F98" i="25"/>
  <c r="E98" i="25"/>
  <c r="Q98" i="25" s="1"/>
  <c r="D98" i="25"/>
  <c r="Q97" i="25"/>
  <c r="Q96" i="25"/>
  <c r="Q95" i="25"/>
  <c r="Q94" i="25"/>
  <c r="Q93" i="25"/>
  <c r="Q92" i="25"/>
  <c r="Q91" i="25"/>
  <c r="Q90" i="25"/>
  <c r="Q89" i="25"/>
  <c r="Q88" i="25"/>
  <c r="Q87" i="25"/>
  <c r="P86" i="25"/>
  <c r="O86" i="25"/>
  <c r="N86" i="25"/>
  <c r="M86" i="25"/>
  <c r="L86" i="25"/>
  <c r="K86" i="25"/>
  <c r="J86" i="25"/>
  <c r="I86" i="25"/>
  <c r="H86" i="25"/>
  <c r="G86" i="25"/>
  <c r="F86" i="25"/>
  <c r="E86" i="25"/>
  <c r="Q86" i="25" s="1"/>
  <c r="D86" i="25"/>
  <c r="Q85" i="25"/>
  <c r="Q84" i="25"/>
  <c r="Q83" i="25"/>
  <c r="Q82" i="25"/>
  <c r="Q81" i="25"/>
  <c r="Q80" i="25"/>
  <c r="Q79" i="25"/>
  <c r="P78" i="25"/>
  <c r="O78" i="25"/>
  <c r="N78" i="25"/>
  <c r="M78" i="25"/>
  <c r="L78" i="25"/>
  <c r="K78" i="25"/>
  <c r="J78" i="25"/>
  <c r="I78" i="25"/>
  <c r="H78" i="25"/>
  <c r="G78" i="25"/>
  <c r="F78" i="25"/>
  <c r="E78" i="25"/>
  <c r="Q78" i="25" s="1"/>
  <c r="D78" i="25"/>
  <c r="Q77" i="25"/>
  <c r="Q76" i="25"/>
  <c r="Q75" i="25"/>
  <c r="Q74" i="25"/>
  <c r="P73" i="25"/>
  <c r="O73" i="25"/>
  <c r="O67" i="25" s="1"/>
  <c r="N73" i="25"/>
  <c r="M73" i="25"/>
  <c r="L73" i="25"/>
  <c r="K73" i="25"/>
  <c r="K67" i="25" s="1"/>
  <c r="J73" i="25"/>
  <c r="I73" i="25"/>
  <c r="H73" i="25"/>
  <c r="G73" i="25"/>
  <c r="G67" i="25" s="1"/>
  <c r="F73" i="25"/>
  <c r="E73" i="25"/>
  <c r="Q73" i="25" s="1"/>
  <c r="D73" i="25"/>
  <c r="Q72" i="25"/>
  <c r="Q71" i="25"/>
  <c r="Q70" i="25"/>
  <c r="Q69" i="25"/>
  <c r="P68" i="25"/>
  <c r="O68" i="25"/>
  <c r="N68" i="25"/>
  <c r="N67" i="25" s="1"/>
  <c r="M68" i="25"/>
  <c r="M67" i="25" s="1"/>
  <c r="L68" i="25"/>
  <c r="K68" i="25"/>
  <c r="J68" i="25"/>
  <c r="J67" i="25" s="1"/>
  <c r="I68" i="25"/>
  <c r="I67" i="25" s="1"/>
  <c r="H68" i="25"/>
  <c r="G68" i="25"/>
  <c r="F68" i="25"/>
  <c r="F67" i="25" s="1"/>
  <c r="E68" i="25"/>
  <c r="E67" i="25" s="1"/>
  <c r="Q67" i="25" s="1"/>
  <c r="D68" i="25"/>
  <c r="P67" i="25"/>
  <c r="L67" i="25"/>
  <c r="H67" i="25"/>
  <c r="D67" i="25"/>
  <c r="Q66" i="25"/>
  <c r="Q65" i="25"/>
  <c r="P64" i="25"/>
  <c r="O64" i="25"/>
  <c r="N64" i="25"/>
  <c r="M64" i="25"/>
  <c r="L64" i="25"/>
  <c r="K64" i="25"/>
  <c r="J64" i="25"/>
  <c r="I64" i="25"/>
  <c r="H64" i="25"/>
  <c r="G64" i="25"/>
  <c r="F64" i="25"/>
  <c r="E64" i="25"/>
  <c r="Q64" i="25" s="1"/>
  <c r="D64" i="25"/>
  <c r="Q63" i="25"/>
  <c r="Q62" i="25"/>
  <c r="P61" i="25"/>
  <c r="O61" i="25"/>
  <c r="O60" i="25" s="1"/>
  <c r="N61" i="25"/>
  <c r="N60" i="25" s="1"/>
  <c r="M61" i="25"/>
  <c r="L61" i="25"/>
  <c r="K61" i="25"/>
  <c r="K60" i="25" s="1"/>
  <c r="J61" i="25"/>
  <c r="J60" i="25" s="1"/>
  <c r="I61" i="25"/>
  <c r="H61" i="25"/>
  <c r="G61" i="25"/>
  <c r="G60" i="25" s="1"/>
  <c r="F61" i="25"/>
  <c r="F60" i="25" s="1"/>
  <c r="E61" i="25"/>
  <c r="Q61" i="25" s="1"/>
  <c r="D61" i="25"/>
  <c r="P60" i="25"/>
  <c r="M60" i="25"/>
  <c r="L60" i="25"/>
  <c r="I60" i="25"/>
  <c r="H60" i="25"/>
  <c r="E60" i="25"/>
  <c r="D60" i="25"/>
  <c r="Q59" i="25"/>
  <c r="Q58" i="25"/>
  <c r="Q57" i="25"/>
  <c r="Q56" i="25"/>
  <c r="P55" i="25"/>
  <c r="O55" i="25"/>
  <c r="O30" i="25" s="1"/>
  <c r="N55" i="25"/>
  <c r="M55" i="25"/>
  <c r="L55" i="25"/>
  <c r="K55" i="25"/>
  <c r="K30" i="25" s="1"/>
  <c r="J55" i="25"/>
  <c r="I55" i="25"/>
  <c r="H55" i="25"/>
  <c r="G55" i="25"/>
  <c r="G30" i="25" s="1"/>
  <c r="F55" i="25"/>
  <c r="E55" i="25"/>
  <c r="D55" i="25"/>
  <c r="Q54" i="25"/>
  <c r="P53" i="25"/>
  <c r="O53" i="25"/>
  <c r="N53" i="25"/>
  <c r="M53" i="25"/>
  <c r="L53" i="25"/>
  <c r="K53" i="25"/>
  <c r="J53" i="25"/>
  <c r="I53" i="25"/>
  <c r="H53" i="25"/>
  <c r="G53" i="25"/>
  <c r="F53" i="25"/>
  <c r="E53" i="25"/>
  <c r="Q53" i="25" s="1"/>
  <c r="D53" i="25"/>
  <c r="Q52" i="25"/>
  <c r="P51" i="25"/>
  <c r="O51" i="25"/>
  <c r="N51" i="25"/>
  <c r="M51" i="25"/>
  <c r="L51" i="25"/>
  <c r="K51" i="25"/>
  <c r="J51" i="25"/>
  <c r="I51" i="25"/>
  <c r="H51" i="25"/>
  <c r="G51" i="25"/>
  <c r="F51" i="25"/>
  <c r="E51" i="25"/>
  <c r="Q51" i="25" s="1"/>
  <c r="D51" i="25"/>
  <c r="Q50" i="25"/>
  <c r="Q49" i="25"/>
  <c r="Q48" i="25"/>
  <c r="Q47" i="25"/>
  <c r="Q46" i="25"/>
  <c r="P45" i="25"/>
  <c r="O45" i="25"/>
  <c r="N45" i="25"/>
  <c r="M45" i="25"/>
  <c r="L45" i="25"/>
  <c r="K45" i="25"/>
  <c r="J45" i="25"/>
  <c r="I45" i="25"/>
  <c r="H45" i="25"/>
  <c r="G45" i="25"/>
  <c r="F45" i="25"/>
  <c r="E45" i="25"/>
  <c r="Q45" i="25" s="1"/>
  <c r="D45" i="25"/>
  <c r="Q44" i="25"/>
  <c r="Q43" i="25"/>
  <c r="P42" i="25"/>
  <c r="O42" i="25"/>
  <c r="N42" i="25"/>
  <c r="M42" i="25"/>
  <c r="L42" i="25"/>
  <c r="K42" i="25"/>
  <c r="J42" i="25"/>
  <c r="I42" i="25"/>
  <c r="H42" i="25"/>
  <c r="G42" i="25"/>
  <c r="F42" i="25"/>
  <c r="E42" i="25"/>
  <c r="Q42" i="25" s="1"/>
  <c r="D42" i="25"/>
  <c r="Q41" i="25"/>
  <c r="P40" i="25"/>
  <c r="O40" i="25"/>
  <c r="N40" i="25"/>
  <c r="M40" i="25"/>
  <c r="L40" i="25"/>
  <c r="K40" i="25"/>
  <c r="J40" i="25"/>
  <c r="I40" i="25"/>
  <c r="H40" i="25"/>
  <c r="G40" i="25"/>
  <c r="F40" i="25"/>
  <c r="E40" i="25"/>
  <c r="Q40" i="25" s="1"/>
  <c r="D40" i="25"/>
  <c r="Q39" i="25"/>
  <c r="P38" i="25"/>
  <c r="O38" i="25"/>
  <c r="N38" i="25"/>
  <c r="M38" i="25"/>
  <c r="L38" i="25"/>
  <c r="K38" i="25"/>
  <c r="J38" i="25"/>
  <c r="J30" i="25" s="1"/>
  <c r="I38" i="25"/>
  <c r="H38" i="25"/>
  <c r="G38" i="25"/>
  <c r="F38" i="25"/>
  <c r="E38" i="25"/>
  <c r="Q38" i="25" s="1"/>
  <c r="D38" i="25"/>
  <c r="Q37" i="25"/>
  <c r="Q36" i="25"/>
  <c r="Q35" i="25"/>
  <c r="P34" i="25"/>
  <c r="O34" i="25"/>
  <c r="N34" i="25"/>
  <c r="M34" i="25"/>
  <c r="L34" i="25"/>
  <c r="K34" i="25"/>
  <c r="J34" i="25"/>
  <c r="I34" i="25"/>
  <c r="H34" i="25"/>
  <c r="G34" i="25"/>
  <c r="F34" i="25"/>
  <c r="E34" i="25"/>
  <c r="Q34" i="25" s="1"/>
  <c r="D34" i="25"/>
  <c r="Q33" i="25"/>
  <c r="Q32" i="25"/>
  <c r="P31" i="25"/>
  <c r="P30" i="25" s="1"/>
  <c r="O31" i="25"/>
  <c r="N31" i="25"/>
  <c r="M31" i="25"/>
  <c r="M30" i="25" s="1"/>
  <c r="L31" i="25"/>
  <c r="L30" i="25" s="1"/>
  <c r="K31" i="25"/>
  <c r="J31" i="25"/>
  <c r="I31" i="25"/>
  <c r="I30" i="25" s="1"/>
  <c r="H31" i="25"/>
  <c r="H30" i="25" s="1"/>
  <c r="G31" i="25"/>
  <c r="F31" i="25"/>
  <c r="E31" i="25"/>
  <c r="E30" i="25" s="1"/>
  <c r="D31" i="25"/>
  <c r="D30" i="25" s="1"/>
  <c r="Q29" i="25"/>
  <c r="Q28" i="25"/>
  <c r="Q27" i="25"/>
  <c r="Q26" i="25"/>
  <c r="Q25" i="25"/>
  <c r="Q24" i="25"/>
  <c r="P23" i="25"/>
  <c r="O23" i="25"/>
  <c r="N23" i="25"/>
  <c r="M23" i="25"/>
  <c r="L23" i="25"/>
  <c r="K23" i="25"/>
  <c r="J23" i="25"/>
  <c r="I23" i="25"/>
  <c r="H23" i="25"/>
  <c r="G23" i="25"/>
  <c r="F23" i="25"/>
  <c r="E23" i="25"/>
  <c r="Q23" i="25" s="1"/>
  <c r="D23" i="25"/>
  <c r="Q22" i="25"/>
  <c r="Q21" i="25"/>
  <c r="Q20" i="25"/>
  <c r="P19" i="25"/>
  <c r="O19" i="25"/>
  <c r="N19" i="25"/>
  <c r="M19" i="25"/>
  <c r="L19" i="25"/>
  <c r="K19" i="25"/>
  <c r="J19" i="25"/>
  <c r="I19" i="25"/>
  <c r="H19" i="25"/>
  <c r="G19" i="25"/>
  <c r="F19" i="25"/>
  <c r="E19" i="25"/>
  <c r="Q19" i="25" s="1"/>
  <c r="D19" i="25"/>
  <c r="Q18" i="25"/>
  <c r="Q17" i="25"/>
  <c r="P16" i="25"/>
  <c r="P10" i="25" s="1"/>
  <c r="O16" i="25"/>
  <c r="N16" i="25"/>
  <c r="M16" i="25"/>
  <c r="L16" i="25"/>
  <c r="L10" i="25" s="1"/>
  <c r="K16" i="25"/>
  <c r="J16" i="25"/>
  <c r="I16" i="25"/>
  <c r="H16" i="25"/>
  <c r="H10" i="25" s="1"/>
  <c r="G16" i="25"/>
  <c r="F16" i="25"/>
  <c r="E16" i="25"/>
  <c r="Q16" i="25" s="1"/>
  <c r="D16" i="25"/>
  <c r="D10" i="25" s="1"/>
  <c r="Q15" i="25"/>
  <c r="Q14" i="25"/>
  <c r="Q13" i="25"/>
  <c r="Q12" i="25"/>
  <c r="P11" i="25"/>
  <c r="O11" i="25"/>
  <c r="O10" i="25" s="1"/>
  <c r="N11" i="25"/>
  <c r="N10" i="25" s="1"/>
  <c r="M11" i="25"/>
  <c r="L11" i="25"/>
  <c r="K11" i="25"/>
  <c r="K10" i="25" s="1"/>
  <c r="J11" i="25"/>
  <c r="J10" i="25" s="1"/>
  <c r="I11" i="25"/>
  <c r="H11" i="25"/>
  <c r="G11" i="25"/>
  <c r="G10" i="25" s="1"/>
  <c r="F11" i="25"/>
  <c r="F10" i="25" s="1"/>
  <c r="E11" i="25"/>
  <c r="Q11" i="25" s="1"/>
  <c r="D11" i="25"/>
  <c r="M10" i="25"/>
  <c r="I10" i="25"/>
  <c r="E10" i="25"/>
  <c r="E112" i="25" s="1"/>
  <c r="C120" i="25" l="1"/>
  <c r="O112" i="25"/>
  <c r="O120" i="25" s="1"/>
  <c r="Q55" i="25"/>
  <c r="N112" i="25"/>
  <c r="G112" i="25"/>
  <c r="G120" i="25" s="1"/>
  <c r="F30" i="25"/>
  <c r="F112" i="25" s="1"/>
  <c r="F120" i="25" s="1"/>
  <c r="K112" i="25"/>
  <c r="K120" i="25" s="1"/>
  <c r="J112" i="25"/>
  <c r="J120" i="25" s="1"/>
  <c r="N30" i="25"/>
  <c r="I112" i="25"/>
  <c r="I120" i="25" s="1"/>
  <c r="Q60" i="25"/>
  <c r="M112" i="25"/>
  <c r="M120" i="25" s="1"/>
  <c r="N120" i="25"/>
  <c r="D112" i="25"/>
  <c r="D120" i="25" s="1"/>
  <c r="H112" i="25"/>
  <c r="H120" i="25" s="1"/>
  <c r="L112" i="25"/>
  <c r="L120" i="25" s="1"/>
  <c r="P112" i="25"/>
  <c r="P120" i="25" s="1"/>
  <c r="Q109" i="25"/>
  <c r="Q10" i="25"/>
  <c r="Q68" i="25"/>
  <c r="Q31" i="25"/>
  <c r="Q110" i="25"/>
  <c r="E115" i="25"/>
  <c r="Q30" i="25" l="1"/>
  <c r="Q112" i="25"/>
  <c r="Q115" i="25"/>
  <c r="E118" i="25"/>
  <c r="Q118" i="25" l="1"/>
  <c r="E120" i="25"/>
  <c r="Q120" i="25" s="1"/>
  <c r="Q120" i="22" l="1"/>
  <c r="P119" i="22"/>
  <c r="P118" i="22" s="1"/>
  <c r="P121" i="22" s="1"/>
  <c r="O119" i="22"/>
  <c r="N119" i="22"/>
  <c r="N118" i="22" s="1"/>
  <c r="N121" i="22" s="1"/>
  <c r="M119" i="22"/>
  <c r="M118" i="22" s="1"/>
  <c r="M121" i="22" s="1"/>
  <c r="L119" i="22"/>
  <c r="L118" i="22" s="1"/>
  <c r="L121" i="22" s="1"/>
  <c r="K119" i="22"/>
  <c r="K118" i="22" s="1"/>
  <c r="K121" i="22" s="1"/>
  <c r="J119" i="22"/>
  <c r="J118" i="22" s="1"/>
  <c r="J121" i="22" s="1"/>
  <c r="I119" i="22"/>
  <c r="I118" i="22" s="1"/>
  <c r="I121" i="22" s="1"/>
  <c r="H119" i="22"/>
  <c r="H118" i="22" s="1"/>
  <c r="H121" i="22" s="1"/>
  <c r="G119" i="22"/>
  <c r="F119" i="22"/>
  <c r="E119" i="22"/>
  <c r="E118" i="22" s="1"/>
  <c r="D119" i="22"/>
  <c r="D118" i="22" s="1"/>
  <c r="D121" i="22" s="1"/>
  <c r="C119" i="22"/>
  <c r="C118" i="22" s="1"/>
  <c r="C121" i="22" s="1"/>
  <c r="O118" i="22"/>
  <c r="O121" i="22" s="1"/>
  <c r="G118" i="22"/>
  <c r="G121" i="22" s="1"/>
  <c r="F118" i="22"/>
  <c r="F121" i="22" s="1"/>
  <c r="Q117" i="22"/>
  <c r="P117" i="22"/>
  <c r="O117" i="22"/>
  <c r="N117" i="22"/>
  <c r="M117" i="22"/>
  <c r="L117" i="22"/>
  <c r="K117" i="22"/>
  <c r="J117" i="22"/>
  <c r="I117" i="22"/>
  <c r="H117" i="22"/>
  <c r="G117" i="22"/>
  <c r="F117" i="22"/>
  <c r="E117" i="22"/>
  <c r="Q114" i="22"/>
  <c r="P113" i="22"/>
  <c r="P112" i="22" s="1"/>
  <c r="O113" i="22"/>
  <c r="O112" i="22" s="1"/>
  <c r="N113" i="22"/>
  <c r="N112" i="22" s="1"/>
  <c r="M113" i="22"/>
  <c r="M112" i="22" s="1"/>
  <c r="L113" i="22"/>
  <c r="L112" i="22" s="1"/>
  <c r="K113" i="22"/>
  <c r="K112" i="22" s="1"/>
  <c r="J113" i="22"/>
  <c r="J112" i="22" s="1"/>
  <c r="I113" i="22"/>
  <c r="I112" i="22" s="1"/>
  <c r="H113" i="22"/>
  <c r="H112" i="22" s="1"/>
  <c r="G113" i="22"/>
  <c r="G112" i="22" s="1"/>
  <c r="F113" i="22"/>
  <c r="F112" i="22" s="1"/>
  <c r="E113" i="22"/>
  <c r="E112" i="22" s="1"/>
  <c r="D113" i="22"/>
  <c r="D112" i="22" s="1"/>
  <c r="C113" i="22"/>
  <c r="C112" i="22" s="1"/>
  <c r="Q111" i="22"/>
  <c r="Q110" i="22"/>
  <c r="Q109" i="22"/>
  <c r="Q108" i="22"/>
  <c r="Q107" i="22"/>
  <c r="Q106" i="22"/>
  <c r="Q105" i="22"/>
  <c r="Q104" i="22"/>
  <c r="Q103" i="22"/>
  <c r="Q102" i="22"/>
  <c r="Q101" i="22"/>
  <c r="P100" i="22"/>
  <c r="O100" i="22"/>
  <c r="N100" i="22"/>
  <c r="M100" i="22"/>
  <c r="L100" i="22"/>
  <c r="K100" i="22"/>
  <c r="J100" i="22"/>
  <c r="I100" i="22"/>
  <c r="H100" i="22"/>
  <c r="G100" i="22"/>
  <c r="F100" i="22"/>
  <c r="E100" i="22"/>
  <c r="D100" i="22"/>
  <c r="C100" i="22"/>
  <c r="Q99" i="22"/>
  <c r="Q98" i="22"/>
  <c r="Q97" i="22"/>
  <c r="Q96" i="22"/>
  <c r="Q95" i="22"/>
  <c r="Q94" i="22"/>
  <c r="Q93" i="22"/>
  <c r="Q92" i="22"/>
  <c r="Q91" i="22"/>
  <c r="Q90" i="22"/>
  <c r="Q89" i="22"/>
  <c r="P88" i="22"/>
  <c r="O88" i="22"/>
  <c r="N88" i="22"/>
  <c r="M88" i="22"/>
  <c r="L88" i="22"/>
  <c r="K88" i="22"/>
  <c r="J88" i="22"/>
  <c r="I88" i="22"/>
  <c r="H88" i="22"/>
  <c r="G88" i="22"/>
  <c r="F88" i="22"/>
  <c r="E88" i="22"/>
  <c r="D88" i="22"/>
  <c r="C88" i="22"/>
  <c r="Q87" i="22"/>
  <c r="Q86" i="22"/>
  <c r="Q85" i="22"/>
  <c r="Q84" i="22"/>
  <c r="Q83" i="22"/>
  <c r="Q82" i="22"/>
  <c r="Q81" i="22"/>
  <c r="P80" i="22"/>
  <c r="O80" i="22"/>
  <c r="N80" i="22"/>
  <c r="M80" i="22"/>
  <c r="L80" i="22"/>
  <c r="K80" i="22"/>
  <c r="J80" i="22"/>
  <c r="I80" i="22"/>
  <c r="H80" i="22"/>
  <c r="G80" i="22"/>
  <c r="F80" i="22"/>
  <c r="E80" i="22"/>
  <c r="D80" i="22"/>
  <c r="C80" i="22"/>
  <c r="Q79" i="22"/>
  <c r="Q78" i="22"/>
  <c r="Q77" i="22"/>
  <c r="Q76" i="22"/>
  <c r="P75" i="22"/>
  <c r="O75" i="22"/>
  <c r="N75" i="22"/>
  <c r="M75" i="22"/>
  <c r="L75" i="22"/>
  <c r="K75" i="22"/>
  <c r="J75" i="22"/>
  <c r="I75" i="22"/>
  <c r="H75" i="22"/>
  <c r="G75" i="22"/>
  <c r="F75" i="22"/>
  <c r="E75" i="22"/>
  <c r="D75" i="22"/>
  <c r="C75" i="22"/>
  <c r="Q74" i="22"/>
  <c r="Q73" i="22"/>
  <c r="Q72" i="22"/>
  <c r="Q71" i="22"/>
  <c r="P70" i="22"/>
  <c r="O70" i="22"/>
  <c r="N70" i="22"/>
  <c r="M70" i="22"/>
  <c r="L70" i="22"/>
  <c r="K70" i="22"/>
  <c r="J70" i="22"/>
  <c r="I70" i="22"/>
  <c r="H70" i="22"/>
  <c r="G70" i="22"/>
  <c r="F70" i="22"/>
  <c r="E70" i="22"/>
  <c r="D70" i="22"/>
  <c r="C70" i="22"/>
  <c r="Q68" i="22"/>
  <c r="Q67" i="22"/>
  <c r="P66" i="22"/>
  <c r="O66" i="22"/>
  <c r="N66" i="22"/>
  <c r="M66" i="22"/>
  <c r="L66" i="22"/>
  <c r="K66" i="22"/>
  <c r="J66" i="22"/>
  <c r="I66" i="22"/>
  <c r="H66" i="22"/>
  <c r="G66" i="22"/>
  <c r="G61" i="22" s="1"/>
  <c r="F66" i="22"/>
  <c r="E66" i="22"/>
  <c r="D66" i="22"/>
  <c r="C66" i="22"/>
  <c r="Q65" i="22"/>
  <c r="Q64" i="22"/>
  <c r="Q63" i="22"/>
  <c r="P62" i="22"/>
  <c r="O62" i="22"/>
  <c r="N62" i="22"/>
  <c r="M62" i="22"/>
  <c r="M61" i="22" s="1"/>
  <c r="L62" i="22"/>
  <c r="K62" i="22"/>
  <c r="J62" i="22"/>
  <c r="J61" i="22" s="1"/>
  <c r="I62" i="22"/>
  <c r="H62" i="22"/>
  <c r="G62" i="22"/>
  <c r="F62" i="22"/>
  <c r="E62" i="22"/>
  <c r="D62" i="22"/>
  <c r="C62" i="22"/>
  <c r="O61" i="22"/>
  <c r="Q60" i="22"/>
  <c r="Q59" i="22"/>
  <c r="Q58" i="22"/>
  <c r="Q57" i="22"/>
  <c r="Q56" i="22"/>
  <c r="P55" i="22"/>
  <c r="O55" i="22"/>
  <c r="N55" i="22"/>
  <c r="M55" i="22"/>
  <c r="L55" i="22"/>
  <c r="K55" i="22"/>
  <c r="J55" i="22"/>
  <c r="I55" i="22"/>
  <c r="H55" i="22"/>
  <c r="G55" i="22"/>
  <c r="F55" i="22"/>
  <c r="E55" i="22"/>
  <c r="D55" i="22"/>
  <c r="C55" i="22"/>
  <c r="Q54" i="22"/>
  <c r="P53" i="22"/>
  <c r="O53" i="22"/>
  <c r="N53" i="22"/>
  <c r="M53" i="22"/>
  <c r="L53" i="22"/>
  <c r="K53" i="22"/>
  <c r="J53" i="22"/>
  <c r="I53" i="22"/>
  <c r="H53" i="22"/>
  <c r="G53" i="22"/>
  <c r="F53" i="22"/>
  <c r="E53" i="22"/>
  <c r="D53" i="22"/>
  <c r="C53" i="22"/>
  <c r="Q52" i="22"/>
  <c r="P51" i="22"/>
  <c r="O51" i="22"/>
  <c r="N51" i="22"/>
  <c r="M51" i="22"/>
  <c r="L51" i="22"/>
  <c r="K51" i="22"/>
  <c r="J51" i="22"/>
  <c r="I51" i="22"/>
  <c r="H51" i="22"/>
  <c r="G51" i="22"/>
  <c r="F51" i="22"/>
  <c r="E51" i="22"/>
  <c r="D51" i="22"/>
  <c r="C51" i="22"/>
  <c r="Q50" i="22"/>
  <c r="Q49" i="22"/>
  <c r="Q48" i="22"/>
  <c r="Q47" i="22"/>
  <c r="Q46" i="22"/>
  <c r="P45" i="22"/>
  <c r="O45" i="22"/>
  <c r="N45" i="22"/>
  <c r="M45" i="22"/>
  <c r="L45" i="22"/>
  <c r="K45" i="22"/>
  <c r="J45" i="22"/>
  <c r="I45" i="22"/>
  <c r="H45" i="22"/>
  <c r="G45" i="22"/>
  <c r="F45" i="22"/>
  <c r="E45" i="22"/>
  <c r="D45" i="22"/>
  <c r="C45" i="22"/>
  <c r="Q44" i="22"/>
  <c r="Q43" i="22"/>
  <c r="Q42" i="22"/>
  <c r="P41" i="22"/>
  <c r="O41" i="22"/>
  <c r="N41" i="22"/>
  <c r="M41" i="22"/>
  <c r="L41" i="22"/>
  <c r="K41" i="22"/>
  <c r="J41" i="22"/>
  <c r="I41" i="22"/>
  <c r="H41" i="22"/>
  <c r="G41" i="22"/>
  <c r="F41" i="22"/>
  <c r="E41" i="22"/>
  <c r="D41" i="22"/>
  <c r="C41" i="22"/>
  <c r="Q40" i="22"/>
  <c r="P39" i="22"/>
  <c r="O39" i="22"/>
  <c r="N39" i="22"/>
  <c r="M39" i="22"/>
  <c r="L39" i="22"/>
  <c r="K39" i="22"/>
  <c r="J39" i="22"/>
  <c r="I39" i="22"/>
  <c r="H39" i="22"/>
  <c r="G39" i="22"/>
  <c r="F39" i="22"/>
  <c r="E39" i="22"/>
  <c r="D39" i="22"/>
  <c r="C39" i="22"/>
  <c r="Q38" i="22"/>
  <c r="P37" i="22"/>
  <c r="O37" i="22"/>
  <c r="N37" i="22"/>
  <c r="M37" i="22"/>
  <c r="L37" i="22"/>
  <c r="K37" i="22"/>
  <c r="J37" i="22"/>
  <c r="I37" i="22"/>
  <c r="H37" i="22"/>
  <c r="G37" i="22"/>
  <c r="F37" i="22"/>
  <c r="E37" i="22"/>
  <c r="D37" i="22"/>
  <c r="C37" i="22"/>
  <c r="Q36" i="22"/>
  <c r="Q35" i="22"/>
  <c r="P34" i="22"/>
  <c r="O34" i="22"/>
  <c r="N34" i="22"/>
  <c r="M34" i="22"/>
  <c r="L34" i="22"/>
  <c r="K34" i="22"/>
  <c r="J34" i="22"/>
  <c r="I34" i="22"/>
  <c r="H34" i="22"/>
  <c r="G34" i="22"/>
  <c r="F34" i="22"/>
  <c r="E34" i="22"/>
  <c r="D34" i="22"/>
  <c r="C34" i="22"/>
  <c r="Q33" i="22"/>
  <c r="Q32" i="22"/>
  <c r="P31" i="22"/>
  <c r="O31" i="22"/>
  <c r="N31" i="22"/>
  <c r="M31" i="22"/>
  <c r="L31" i="22"/>
  <c r="K31" i="22"/>
  <c r="J31" i="22"/>
  <c r="I31" i="22"/>
  <c r="H31" i="22"/>
  <c r="G31" i="22"/>
  <c r="F31" i="22"/>
  <c r="E31" i="22"/>
  <c r="D31" i="22"/>
  <c r="C31" i="22"/>
  <c r="Q29" i="22"/>
  <c r="Q28" i="22"/>
  <c r="Q27" i="22"/>
  <c r="Q26" i="22"/>
  <c r="Q25" i="22"/>
  <c r="Q24" i="22"/>
  <c r="P23" i="22"/>
  <c r="O23" i="22"/>
  <c r="N23" i="22"/>
  <c r="M23" i="22"/>
  <c r="L23" i="22"/>
  <c r="K23" i="22"/>
  <c r="J23" i="22"/>
  <c r="I23" i="22"/>
  <c r="H23" i="22"/>
  <c r="G23" i="22"/>
  <c r="F23" i="22"/>
  <c r="E23" i="22"/>
  <c r="D23" i="22"/>
  <c r="C23" i="22"/>
  <c r="Q22" i="22"/>
  <c r="Q21" i="22"/>
  <c r="Q20" i="22"/>
  <c r="P19" i="22"/>
  <c r="O19" i="22"/>
  <c r="N19" i="22"/>
  <c r="M19" i="22"/>
  <c r="L19" i="22"/>
  <c r="K19" i="22"/>
  <c r="J19" i="22"/>
  <c r="I19" i="22"/>
  <c r="H19" i="22"/>
  <c r="G19" i="22"/>
  <c r="F19" i="22"/>
  <c r="E19" i="22"/>
  <c r="D19" i="22"/>
  <c r="C19" i="22"/>
  <c r="Q18" i="22"/>
  <c r="Q17" i="22"/>
  <c r="P16" i="22"/>
  <c r="O16" i="22"/>
  <c r="N16" i="22"/>
  <c r="M16" i="22"/>
  <c r="L16" i="22"/>
  <c r="K16" i="22"/>
  <c r="J16" i="22"/>
  <c r="I16" i="22"/>
  <c r="H16" i="22"/>
  <c r="G16" i="22"/>
  <c r="F16" i="22"/>
  <c r="E16" i="22"/>
  <c r="D16" i="22"/>
  <c r="C16" i="22"/>
  <c r="Q15" i="22"/>
  <c r="Q14" i="22"/>
  <c r="Q13" i="22"/>
  <c r="Q12" i="22"/>
  <c r="P11" i="22"/>
  <c r="P10" i="22" s="1"/>
  <c r="O11" i="22"/>
  <c r="N11" i="22"/>
  <c r="M11" i="22"/>
  <c r="L11" i="22"/>
  <c r="K11" i="22"/>
  <c r="K10" i="22" s="1"/>
  <c r="J11" i="22"/>
  <c r="I11" i="22"/>
  <c r="H11" i="22"/>
  <c r="G11" i="22"/>
  <c r="F11" i="22"/>
  <c r="E11" i="22"/>
  <c r="D11" i="22"/>
  <c r="C11" i="22"/>
  <c r="H69" i="22" l="1"/>
  <c r="E69" i="22"/>
  <c r="M69" i="22"/>
  <c r="I69" i="22"/>
  <c r="P69" i="22"/>
  <c r="O69" i="22"/>
  <c r="L69" i="22"/>
  <c r="K69" i="22"/>
  <c r="G69" i="22"/>
  <c r="D69" i="22"/>
  <c r="C69" i="22"/>
  <c r="P61" i="22"/>
  <c r="N61" i="22"/>
  <c r="L61" i="22"/>
  <c r="I61" i="22"/>
  <c r="H61" i="22"/>
  <c r="F61" i="22"/>
  <c r="D61" i="22"/>
  <c r="K61" i="22"/>
  <c r="C61" i="22"/>
  <c r="Q51" i="22"/>
  <c r="Q41" i="22"/>
  <c r="M30" i="22"/>
  <c r="K30" i="22"/>
  <c r="E30" i="22"/>
  <c r="G30" i="22"/>
  <c r="P30" i="22"/>
  <c r="O30" i="22"/>
  <c r="N30" i="22"/>
  <c r="L30" i="22"/>
  <c r="J30" i="22"/>
  <c r="I30" i="22"/>
  <c r="H30" i="22"/>
  <c r="F30" i="22"/>
  <c r="Q34" i="22"/>
  <c r="D30" i="22"/>
  <c r="C30" i="22"/>
  <c r="H10" i="22"/>
  <c r="I10" i="22"/>
  <c r="Q19" i="22"/>
  <c r="L10" i="22"/>
  <c r="D10" i="22"/>
  <c r="O10" i="22"/>
  <c r="N10" i="22"/>
  <c r="M10" i="22"/>
  <c r="J10" i="22"/>
  <c r="G10" i="22"/>
  <c r="F10" i="22"/>
  <c r="Q16" i="22"/>
  <c r="E10" i="22"/>
  <c r="C10" i="22"/>
  <c r="Q39" i="22"/>
  <c r="Q45" i="22"/>
  <c r="Q62" i="22"/>
  <c r="Q70" i="22"/>
  <c r="Q80" i="22"/>
  <c r="Q37" i="22"/>
  <c r="Q55" i="22"/>
  <c r="Q66" i="22"/>
  <c r="F69" i="22"/>
  <c r="J69" i="22"/>
  <c r="N69" i="22"/>
  <c r="Q88" i="22"/>
  <c r="Q112" i="22"/>
  <c r="Q113" i="22"/>
  <c r="Q23" i="22"/>
  <c r="Q53" i="22"/>
  <c r="Q75" i="22"/>
  <c r="Q100" i="22"/>
  <c r="E121" i="22"/>
  <c r="Q121" i="22" s="1"/>
  <c r="Q118" i="22"/>
  <c r="Q119" i="22"/>
  <c r="Q31" i="22"/>
  <c r="E61" i="22"/>
  <c r="Q11" i="22"/>
  <c r="P115" i="22" l="1"/>
  <c r="P123" i="22" s="1"/>
  <c r="K115" i="22"/>
  <c r="K123" i="22" s="1"/>
  <c r="I115" i="22"/>
  <c r="I123" i="22" s="1"/>
  <c r="Q61" i="22"/>
  <c r="M115" i="22"/>
  <c r="M123" i="22" s="1"/>
  <c r="G115" i="22"/>
  <c r="G123" i="22" s="1"/>
  <c r="O115" i="22"/>
  <c r="O123" i="22" s="1"/>
  <c r="L115" i="22"/>
  <c r="L123" i="22" s="1"/>
  <c r="J115" i="22"/>
  <c r="J123" i="22" s="1"/>
  <c r="H115" i="22"/>
  <c r="H123" i="22" s="1"/>
  <c r="Q30" i="22"/>
  <c r="F115" i="22"/>
  <c r="F123" i="22" s="1"/>
  <c r="D115" i="22"/>
  <c r="D123" i="22" s="1"/>
  <c r="C115" i="22"/>
  <c r="C123" i="22" s="1"/>
  <c r="Q10" i="22"/>
  <c r="N115" i="22"/>
  <c r="N123" i="22" s="1"/>
  <c r="E115" i="22"/>
  <c r="Q69" i="22"/>
  <c r="Q115" i="22" l="1"/>
  <c r="E123" i="22"/>
  <c r="Q123" i="2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xr16:uid="{ED440D2D-81CB-486B-82DC-B5D586673A7B}" odcFile="C:\Users\yli\OneDrive - Direccion General de Presupuesto Digepres\Documents\My Data Sources\bi EJECUCION INGRESO Y GASTO A LA FECHA EJECUCION INGRESOS Y GASTOS.odc" keepAlive="1" name="bi EJECUCION INGRESO Y GASTO A LA FECHA EJECUCION INGRESOS Y GASTOS" type="5" refreshedVersion="8" background="1">
    <dbPr connection="Provider=MSOLAP.8;Integrated Security=SSPI;Persist Security Info=True;Initial Catalog=EJECUCION INGRESO Y GASTO A LA FECHA;Data Source=bi;MDX Compatibility=1;Safety Options=2;MDX Missing Member Mode=Error;Update Isolation Level=2" command="EJECUCION INGRESOS Y GASTOS" commandType="1"/>
    <olapPr sendLocale="1" rowDrillCount="1000"/>
  </connection>
</connections>
</file>

<file path=xl/sharedStrings.xml><?xml version="1.0" encoding="utf-8"?>
<sst xmlns="http://schemas.openxmlformats.org/spreadsheetml/2006/main" count="2634" uniqueCount="366">
  <si>
    <t>MINISTERIO DE HACIENDA</t>
  </si>
  <si>
    <t>DIRECCIÓN GENERAL DE PRESUPUESTO</t>
  </si>
  <si>
    <t>EJECUCIÓN PRESUPUESTARIA DEL GOBIERNO CENTRAL</t>
  </si>
  <si>
    <t>CLASIFICACIÓN FUNCIONAL</t>
  </si>
  <si>
    <t>ENERO - DICIEMBRE 2004</t>
  </si>
  <si>
    <t>En Millones RD$</t>
  </si>
  <si>
    <t>DETALLE</t>
  </si>
  <si>
    <t>PRESUPUESTO INICIAL</t>
  </si>
  <si>
    <t>PRESUPUESTO VIGENTE</t>
  </si>
  <si>
    <t>EJECUCIÓN</t>
  </si>
  <si>
    <t>TOTAL</t>
  </si>
  <si>
    <t>1 - SERVICIOS GENERALES</t>
  </si>
  <si>
    <t>111 - ADMINISTRACIÓN GENERAL</t>
  </si>
  <si>
    <t>112 - JUSTICIA Y ORDEN PÚBLICO</t>
  </si>
  <si>
    <t>113 - DEFENSA NACIONAL</t>
  </si>
  <si>
    <t>114 - RELACIONES INTERNACIONALES</t>
  </si>
  <si>
    <t>2 - SERVICIOS SOCIALES</t>
  </si>
  <si>
    <t>221 - EDUCACIÓN</t>
  </si>
  <si>
    <t>222 - DEPORTES, REC., CUL. Y REL.</t>
  </si>
  <si>
    <t>223 - SALUD</t>
  </si>
  <si>
    <t>224 - ASISTENCIA SOCIAL</t>
  </si>
  <si>
    <t>226 - VIVIENDA</t>
  </si>
  <si>
    <t>227 - AGUA POTABLE Y ALCANT.</t>
  </si>
  <si>
    <t>228 - SERVICIOS MUNICIPALES</t>
  </si>
  <si>
    <t>230 - SEGURIDAD SOCIAL</t>
  </si>
  <si>
    <t>3 - SERVICIOS ECONOMICOS</t>
  </si>
  <si>
    <t>331 - AGROPECUARIO Y PESCA</t>
  </si>
  <si>
    <t>332 - RIEGO</t>
  </si>
  <si>
    <t>333 - INDUSTRIA Y COMERCIO</t>
  </si>
  <si>
    <t>334 - MINERÍA</t>
  </si>
  <si>
    <t>335 - TRANSPORTE</t>
  </si>
  <si>
    <t>337 - COMUNICACIONES</t>
  </si>
  <si>
    <t>339 - ENERGÍA</t>
  </si>
  <si>
    <t>341 - TURISMO</t>
  </si>
  <si>
    <t>342 - TRABAJO</t>
  </si>
  <si>
    <t>343 - BANCA Y SEGUROS</t>
  </si>
  <si>
    <t>4 - INTERESES DE LA DEUDA PUBLICA</t>
  </si>
  <si>
    <t>442 - INTER. Y COM. DE LA DEUDA. PÚB.</t>
  </si>
  <si>
    <t>5 - PROTECCION DEL MEDIO AMBIENTE</t>
  </si>
  <si>
    <t>551 - PROT. DEL AIRE, AGUA Y SUELO</t>
  </si>
  <si>
    <t>552 - PROT. DE LA BIODIVERSIDAD</t>
  </si>
  <si>
    <t>9 - AMORTIZACION DE LA DEUDA</t>
  </si>
  <si>
    <t>999 - AMORTIZACION DE DEUDA</t>
  </si>
  <si>
    <t>0 - MULTI-FUNCIONAL</t>
  </si>
  <si>
    <t>000 MULTI-FUNCIONAL</t>
  </si>
  <si>
    <t>TOTAL GASTOS</t>
  </si>
  <si>
    <t>APLICACIONES FINANCIERAS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</si>
  <si>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</si>
  <si>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</si>
  <si>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</si>
  <si>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</si>
  <si>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</si>
  <si>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</si>
  <si>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4.El grupo 0 ( Multi-Funcional) y  el grupo 9 (amortización de la deuda) no está definido en el Manual de Clasificadores Presupuestarios del Sector Público (2008).</t>
  </si>
  <si>
    <t xml:space="preserve">5.La partida  226 Vivienda, previo a 2011, contenía los valores en conjunto con Urbanismo dado que la misma era anteriormente "Vivienda y Urbanismo". Por tal motivo, a partir de 2011, cuando la misma  pasó a llamarse "Urbanismo", es cuando refleja valores numéricos.  </t>
  </si>
  <si>
    <t>ENERO - DICIEMBRE 2005</t>
  </si>
  <si>
    <t>ENERO</t>
  </si>
  <si>
    <t>FEBRERO</t>
  </si>
  <si>
    <t>MARZO</t>
  </si>
  <si>
    <t>ABRIL</t>
  </si>
  <si>
    <t>MAYO</t>
  </si>
  <si>
    <t>JUNIO</t>
  </si>
  <si>
    <t>JULIO</t>
  </si>
  <si>
    <t>AGOSTO</t>
  </si>
  <si>
    <t>SEPTIEMBRE</t>
  </si>
  <si>
    <t>OCTUBRE</t>
  </si>
  <si>
    <t>NOVIEMBRE</t>
  </si>
  <si>
    <t>DICIEMBRE</t>
  </si>
  <si>
    <t>ENERO - DICIEMBRE 2006</t>
  </si>
  <si>
    <t>ENERO - DICIEMBRE 2007</t>
  </si>
  <si>
    <t>000 - MULTI-FUNCIONAL</t>
  </si>
  <si>
    <t>1 SERVICIOS GENERALES</t>
  </si>
  <si>
    <t>2 SERVICIOS SOCIALES</t>
  </si>
  <si>
    <t>9 AMORTIZACION DE LA DEUDA</t>
  </si>
  <si>
    <t>999 AMORTIZACION DE DEUDA</t>
  </si>
  <si>
    <t>0 MULTI-FUNCIONAL</t>
  </si>
  <si>
    <t>1. Etapa del gasto considerada como ejecutada: Libramiento.</t>
  </si>
  <si>
    <t>ENERO - DICIEMBRE 2008</t>
  </si>
  <si>
    <t>1. Etapa del gasto considerada como ejecutada: Devengado.</t>
  </si>
  <si>
    <t>ENERO - DICIEMBRE 2009</t>
  </si>
  <si>
    <t>ENERO - DICIEMBRE 2010</t>
  </si>
  <si>
    <t>ENERO - DICIEMBRE 2011</t>
  </si>
  <si>
    <t>231 - URBANISMO</t>
  </si>
  <si>
    <t>3 SERVICIOS ECONOMICOS</t>
  </si>
  <si>
    <t>4 INTERESES DE LA DEUDA PUBLICA</t>
  </si>
  <si>
    <t>5 PROTECCION DEL MEDIO AMBIENTE</t>
  </si>
  <si>
    <t>111 ADMINISTRACIÓN GENERAL</t>
  </si>
  <si>
    <t>ENERO - DICIEMBRE 2012</t>
  </si>
  <si>
    <t>ENERO - DICIEMBRE 2013</t>
  </si>
  <si>
    <t>TOTAL GASTO</t>
  </si>
  <si>
    <t>01  SERVICIOS GENERALES</t>
  </si>
  <si>
    <t>111  ADMINISTRACIÓN GENERAL</t>
  </si>
  <si>
    <t>03  SERVICIOS ECONÓMICOS</t>
  </si>
  <si>
    <t>331  AGROPECUARIO Y PESCA</t>
  </si>
  <si>
    <t>339  ENERGÍA</t>
  </si>
  <si>
    <t>04  INTERESES DEUDA PUBLICA</t>
  </si>
  <si>
    <t>442  INTER. Y COM. DE LA DEUDA PÚB.</t>
  </si>
  <si>
    <t>09  AMORTIZACION DE DEUDA</t>
  </si>
  <si>
    <t>999  AMORTIZACIÓN DE DEUDA</t>
  </si>
  <si>
    <t>TOTAL GASTO + APLICACIONES FINANCIERAS</t>
  </si>
  <si>
    <t>ENERO - DICIEMBRE 2014</t>
  </si>
  <si>
    <t>1 - SERVICIOS  GENERALES</t>
  </si>
  <si>
    <t>1.1 - Administración general</t>
  </si>
  <si>
    <t>1.1.01 - Órganos ejecutivos y legislativos</t>
  </si>
  <si>
    <t>1.1.02 - Gestión administrativa, financiera, fiscal, económica y planificación</t>
  </si>
  <si>
    <t xml:space="preserve">1.1.03 - Transferencias a instituciones públicas incluidos los gobiernos locales </t>
  </si>
  <si>
    <t>1.1.04 - Organos electorales y promoción de la participación ciudadana</t>
  </si>
  <si>
    <t>1.1.98 - Investigación y desarrollo relacionado con la administración general.</t>
  </si>
  <si>
    <t>1.2 - Relaciones internacionales</t>
  </si>
  <si>
    <t xml:space="preserve">1.2.01 - Relaciones internacionales desde oficinas en el país. </t>
  </si>
  <si>
    <t>1.2.02 - Relaciones internacionales desde oficinas en el exterior</t>
  </si>
  <si>
    <t>1.2.03 - Cooperación al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</si>
  <si>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</si>
  <si>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</si>
  <si>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</si>
  <si>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</si>
  <si>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</si>
  <si>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</si>
  <si>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1.4.03 - Administración y servicios de justicia</t>
  </si>
  <si>
    <t>1.4.04 - Prisiones</t>
  </si>
  <si>
    <t>1.4.05 - Servicios de migraciones</t>
  </si>
  <si>
    <t>1.4.98 - Investigación y desarrollo relacionado con la justicia, orden público y seguridad</t>
  </si>
  <si>
    <t>2 - SERVICIOS ECONÓMICOS</t>
  </si>
  <si>
    <t xml:space="preserve">2.1 - Asuntos económicos y  laborales </t>
  </si>
  <si>
    <t>2.1.01 - Asuntos económicos y regulación del comercio</t>
  </si>
  <si>
    <t>2.1.02 - Asuntos laborales generales</t>
  </si>
  <si>
    <t>2.2 - Agropecuaria, caza, pesca y silvicultura</t>
  </si>
  <si>
    <t>2.2.01 - Agropecuaria</t>
  </si>
  <si>
    <t>2.2.02 - Caza y pesca</t>
  </si>
  <si>
    <t>2.2.99 - Planificación, gestión y supervisión agropecuaria, caza, pesca y silvicultura</t>
  </si>
  <si>
    <t>2.3 - Riego</t>
  </si>
  <si>
    <t>2.3.01 - Riego</t>
  </si>
  <si>
    <t>2.4 -  Energía y combustible</t>
  </si>
  <si>
    <t>2.4.01 - Energía eléctrica</t>
  </si>
  <si>
    <t>2.4.02 - Energía no convencional</t>
  </si>
  <si>
    <t>2.4.03 - Combustible</t>
  </si>
  <si>
    <t>2.5 - Minería, manufactura y construcción</t>
  </si>
  <si>
    <t xml:space="preserve">2.5.01 - Extracción de recursos minerales </t>
  </si>
  <si>
    <t>2.5.03 - Supervisión y regulación de la construcción</t>
  </si>
  <si>
    <t xml:space="preserve">2.6 - Transporte </t>
  </si>
  <si>
    <t>2.6.01 - Transporte por carretera</t>
  </si>
  <si>
    <t>2.6.02 - Transporte por agua</t>
  </si>
  <si>
    <t xml:space="preserve">2.6.03 - Transporte por ferrocarril </t>
  </si>
  <si>
    <t xml:space="preserve">2.6.04 - Transporte aéreo </t>
  </si>
  <si>
    <t>2.6.99 - Planificación, gestión y supervisión del transporte</t>
  </si>
  <si>
    <t>2.7 - Comunicaciones.</t>
  </si>
  <si>
    <t xml:space="preserve">2.7.01 - Comunicaciones </t>
  </si>
  <si>
    <t>2.8 - Banca y seguros</t>
  </si>
  <si>
    <t>2.8.02 - Operación  de la banca y del sector seguros</t>
  </si>
  <si>
    <t>2.9 - Otros servicios económicos</t>
  </si>
  <si>
    <t>2.9.01 - Comercio de distribución almacenamiento y depósito</t>
  </si>
  <si>
    <t xml:space="preserve">2.9.03 - Turismo </t>
  </si>
  <si>
    <t>2.9.04 - Proyectos de desarrollo de servicios integrados</t>
  </si>
  <si>
    <t>3 - PROTECCIÓN DEL MEDIO AMBIENTE</t>
  </si>
  <si>
    <t>3.1 - Protección del aire, agua y suelo.</t>
  </si>
  <si>
    <t xml:space="preserve">3.1.01 - Reducción de la contaminación </t>
  </si>
  <si>
    <t>3.1.02 - Administración del agua</t>
  </si>
  <si>
    <t>3.1.03 - Ordenación de aguas residuales, drenaje y alcantarillado</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</si>
  <si>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</si>
  <si>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</si>
  <si>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</si>
  <si>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</si>
  <si>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</si>
  <si>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</si>
  <si>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</si>
  <si>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</si>
  <si>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</si>
  <si>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</si>
  <si>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 xml:space="preserve">4.2.01 - Servicios para pacientes externos </t>
  </si>
  <si>
    <t>4.2.02 - Servicios hospitalarios</t>
  </si>
  <si>
    <t>4.2.03 - Servicios de la salud pública y prevención de la salud</t>
  </si>
  <si>
    <t>4.2.98 - Investigación y desarrollo relacionada con la salud</t>
  </si>
  <si>
    <t>4.2.99 - Planificación, gestión y supervisión de la salud</t>
  </si>
  <si>
    <t>4.3 - Actividades deportivas, recreativas, culturales y religiosas</t>
  </si>
  <si>
    <t>4.3.01 - Deportes de alto rendimiento</t>
  </si>
  <si>
    <t xml:space="preserve">4.3.02 - Servicios recreativos y deportivos </t>
  </si>
  <si>
    <t xml:space="preserve">4.3.03 - Servicios culturales </t>
  </si>
  <si>
    <t xml:space="preserve">4.3.05 - Servicios religiosos y otros servicios comunitarios religiosos </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</si>
  <si>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</si>
  <si>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</si>
  <si>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</si>
  <si>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</si>
  <si>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</si>
  <si>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</si>
  <si>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adultos</t>
  </si>
  <si>
    <t>4.4.06 - Educación técnica</t>
  </si>
  <si>
    <t>4.4.07 - Educación vocacional</t>
  </si>
  <si>
    <t>4.4.08 - Enseñanza y capacitación para defensa y seguridad</t>
  </si>
  <si>
    <t>4.4.09 - Enseñanza no atribuible a ningún nivel</t>
  </si>
  <si>
    <t>4.4.98 - Investigación y desarrollo relacionada con la educación</t>
  </si>
  <si>
    <t>4.4.99 - Planificación, gestión y supervisión de la educación</t>
  </si>
  <si>
    <t>4.5 - Protección social</t>
  </si>
  <si>
    <t xml:space="preserve">4.5.01 - Edad avanzada, pensiones (por edad o incapacidad) </t>
  </si>
  <si>
    <t>4.5.05 - Familia e hijos</t>
  </si>
  <si>
    <t xml:space="preserve">4.5.07 - Vivienda social </t>
  </si>
  <si>
    <t>4.5.08 - Equidad de género</t>
  </si>
  <si>
    <t xml:space="preserve">4.5.09 - Juventud </t>
  </si>
  <si>
    <t>4.5.10 - Asistencia social</t>
  </si>
  <si>
    <t>4.5.98 - Investigación y desarrollo relacionado con la protección social</t>
  </si>
  <si>
    <t xml:space="preserve">4.5.99 - Planificación, gestión y supervisión de la protección social </t>
  </si>
  <si>
    <t>5 - INTERESES DE LA DEUDA PÚBLICA</t>
  </si>
  <si>
    <t>5.1 - Intereses y comisiones de deuda pública</t>
  </si>
  <si>
    <t>5.1.01 - Intereses y comisiones de deuda pública</t>
  </si>
  <si>
    <t>0- N/A</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</si>
  <si>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</si>
  <si>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</si>
  <si>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</si>
  <si>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</si>
  <si>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1.4.02 - Servicios de protección contra Incendios</t>
  </si>
  <si>
    <t>2.5.02 - Manufacturas</t>
  </si>
  <si>
    <t xml:space="preserve">4.3.04 - Servicios de radio, televisión y servicios editoriales </t>
  </si>
  <si>
    <t>4.3.98 - Investigación y desarrollo relacionado con el esparcimiento, el deporte, la cultura y la religión</t>
  </si>
  <si>
    <t xml:space="preserve">4.5.04 - Supérstites </t>
  </si>
  <si>
    <t>0 - N/A</t>
  </si>
  <si>
    <t>0.0 - N/A</t>
  </si>
  <si>
    <t>0.0.00 - N/A</t>
  </si>
  <si>
    <t>TOTAL APLICACIONES</t>
  </si>
  <si>
    <t>TOTAL GASTOS + APLICACIONES</t>
  </si>
  <si>
    <t>*Cifras Preliminares
Fuente: Sistema de Información de la Gestión Financiera
Fecha de Imputación: 31 de Diciembre 2015</t>
  </si>
  <si>
    <r>
      <rPr>
        <b/>
        <u/>
        <sz val="9"/>
        <rFont val="Calibri"/>
        <family val="2"/>
        <scheme val="minor"/>
      </rPr>
      <t>Nota:</t>
    </r>
    <r>
      <rPr>
        <sz val="9"/>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xml:space="preserve"> Sumando estas cifras se obtiene el total amortizado a la deuda pública, sin contar intereses, por </t>
    </r>
    <r>
      <rPr>
        <b/>
        <sz val="9"/>
        <rFont val="Calibri"/>
        <family val="2"/>
        <scheme val="minor"/>
      </rPr>
      <t>RD$179,148.6 millones.</t>
    </r>
    <r>
      <rPr>
        <sz val="9"/>
        <rFont val="Calibri"/>
        <family val="2"/>
        <scheme val="minor"/>
      </rPr>
      <t xml:space="preserve">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9"/>
        <rFont val="Calibri"/>
        <family val="2"/>
        <scheme val="minor"/>
      </rPr>
      <t>RD$93,455.4 millones</t>
    </r>
    <r>
      <rPr>
        <sz val="9"/>
        <rFont val="Calibri"/>
        <family val="2"/>
        <scheme val="minor"/>
      </rPr>
      <t xml:space="preserve"> lo que genera un resultado superavitario en el periodo por </t>
    </r>
    <r>
      <rPr>
        <b/>
        <sz val="9"/>
        <rFont val="Calibri"/>
        <family val="2"/>
        <scheme val="minor"/>
      </rPr>
      <t>RD$20,803.8 millones</t>
    </r>
    <r>
      <rPr>
        <sz val="9"/>
        <rFont val="Calibri"/>
        <family val="2"/>
        <scheme val="minor"/>
      </rPr>
      <t xml:space="preserve"> equivalente a </t>
    </r>
    <r>
      <rPr>
        <b/>
        <sz val="9"/>
        <rFont val="Calibri"/>
        <family val="2"/>
        <scheme val="minor"/>
      </rPr>
      <t>0.7%</t>
    </r>
    <r>
      <rPr>
        <sz val="9"/>
        <rFont val="Calibri"/>
        <family val="2"/>
        <scheme val="minor"/>
      </rPr>
      <t xml:space="preserve"> del Producto Interno Bruto. Sin embargo, este resultado se presenta separado al obtenido efectivamente en las cuentas presupuestarias del Gobierno Central que fue deficitario en </t>
    </r>
    <r>
      <rPr>
        <b/>
        <sz val="9"/>
        <rFont val="Calibri"/>
        <family val="2"/>
        <scheme val="minor"/>
      </rPr>
      <t xml:space="preserve">RD$72,671.7 millones </t>
    </r>
    <r>
      <rPr>
        <sz val="9"/>
        <rFont val="Calibri"/>
        <family val="2"/>
        <scheme val="minor"/>
      </rPr>
      <t xml:space="preserve">equivalente a 2.4% del PIB. </t>
    </r>
  </si>
  <si>
    <t xml:space="preserve"> ENERO - DICIEMBRE 2016</t>
  </si>
  <si>
    <t>4.5.03 - Invalidez</t>
  </si>
  <si>
    <t>*Cifras Preliminares.
Los intereses y comisiones de deuda pública incluyen las transferencias destinadas al pago de intereses de la deuda de la Recapitalización del Banco Central de la República Dominicana.</t>
  </si>
  <si>
    <t xml:space="preserve">Fecha de Registro:  8 de febrero del 2017.
Fuente: Sistema de Información de la Gestión Financiera (SIGEF).
</t>
  </si>
  <si>
    <t>ENERO-DICIEMBRE 2017</t>
  </si>
  <si>
    <t>GASTOS (EXCLUYE LOS GASTOS POR CALAMIDAD PÚBLICA)</t>
  </si>
  <si>
    <r>
      <t>GASTOS POR CALAMIDAD P</t>
    </r>
    <r>
      <rPr>
        <b/>
        <sz val="11"/>
        <color theme="0"/>
        <rFont val="Calibri"/>
        <family val="2"/>
      </rPr>
      <t>ÚBLICA</t>
    </r>
  </si>
  <si>
    <t>TOTAL GASTO EJECUTADO</t>
  </si>
  <si>
    <t>1.1.04 - Órganos electorales y promoción de la participación ciudadana</t>
  </si>
  <si>
    <t>2.7 - Comunicaciones</t>
  </si>
  <si>
    <t xml:space="preserve">4.1.99 - Planificación, gestión y supervisión de vivienda y servicios comunitarios </t>
  </si>
  <si>
    <t xml:space="preserve">4.5.06 - Desempleo </t>
  </si>
  <si>
    <t>Fecha de Registro:  16 de febrero del 2018.</t>
  </si>
  <si>
    <t>Fuente: Sistema de Información de la Gestión Financiera (SIGEF).</t>
  </si>
  <si>
    <t>El PRESUPUESTO INICIAL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</si>
  <si>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</si>
  <si>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</si>
  <si>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</si>
  <si>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2.9.02 - Hoteles y restaurantes</t>
  </si>
  <si>
    <t>2.9.98-Investigación y desarrollo relacionados con los servicios económicos</t>
  </si>
  <si>
    <t xml:space="preserve">4.1.99-Planificación, gestión y supervisión de vivienda y servicios comunitarios </t>
  </si>
  <si>
    <t>4.3.98-Investigación y desarrollo relacionados con el esparcimiento, el deporte, la cultura y la religión</t>
  </si>
  <si>
    <t>4.5.98-Investigación y desarrollo relacionado con la protección social</t>
  </si>
  <si>
    <t>2 - SERVICIOS ECONOMICOS</t>
  </si>
  <si>
    <t>2.6 - TRANSPORTE</t>
  </si>
  <si>
    <t xml:space="preserve">Fecha de Registro :07 de febrero del 2019.
Fuente: Sistema de Información de la Gestión Financiera (SIGEF).
</t>
  </si>
  <si>
    <t>ENERO-DICIEMBRE 2019</t>
  </si>
  <si>
    <t>1.1.03 - Transferencias a instituciones públicas incluidos los gobiernos locales</t>
  </si>
  <si>
    <t>1.2.01 - Relaciones internacionales desde oficinas en el país</t>
  </si>
  <si>
    <t>1.3.02 - Defensa civil y gestión de riesgos de desastres</t>
  </si>
  <si>
    <t>1.3.98 - Investigación y desarrollo para la defensa militar, civil y gestión de riesgos de desastres no climáticos</t>
  </si>
  <si>
    <t>1.4.98 - Investigación y desarrollo relacionados con la justicia, orden público y seguridad</t>
  </si>
  <si>
    <t xml:space="preserve">2.6.04-Transporte aéreo </t>
  </si>
  <si>
    <t>2.9.98 - Investigación y desarrollo relacionados con los servicios económicos</t>
  </si>
  <si>
    <t>4.3.98 - Investigación y desarrollo relacionados con el esparcimiento, el deporte, la cultura y la religión</t>
  </si>
  <si>
    <t xml:space="preserve">4.5.02 - Enfermedad  </t>
  </si>
  <si>
    <t xml:space="preserve">Fecha de Registro: 10 de febrero de 2020.
Fuente: Sistema de Información de la Gestión Financiera (SIGEF).
</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</si>
  <si>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</si>
  <si>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</si>
  <si>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</si>
  <si>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</si>
  <si>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</si>
  <si>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</si>
  <si>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</si>
  <si>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</si>
  <si>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 vigente</t>
  </si>
  <si>
    <t>Ley No. 237-20</t>
  </si>
  <si>
    <t>Notas:</t>
  </si>
  <si>
    <t>Fecha de registro: 08 de febrero del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</si>
  <si>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</si>
  <si>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</si>
  <si>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</si>
  <si>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Ley No. 345-21</t>
  </si>
  <si>
    <t>1.1.98 - Investigación y desarrollo relacionado con la administración general</t>
  </si>
  <si>
    <t>1.4.02 - Servicios de protección contra incendios</t>
  </si>
  <si>
    <t>2.1 - Asuntos económicos, comerciales y laborales</t>
  </si>
  <si>
    <t>2.4 - Energía y combustible</t>
  </si>
  <si>
    <t>2.4.01 - Energía Eléctrica</t>
  </si>
  <si>
    <t>2.5.01 - Extracción de recursos minerales</t>
  </si>
  <si>
    <t>2.6 - Transporte</t>
  </si>
  <si>
    <t>2.6.03 - Transporte por ferrocarril</t>
  </si>
  <si>
    <t>2.6.04 - Transporte aéreo</t>
  </si>
  <si>
    <t>2.7.01 - Comunicaciones</t>
  </si>
  <si>
    <t>2.8.02 - Operación de la banca y del sector seguros</t>
  </si>
  <si>
    <t>2.9.03 - Turismo</t>
  </si>
  <si>
    <t>3.1 - Protección del aire, agua y suelo</t>
  </si>
  <si>
    <t>3.1.01 - Reducción de la contaminación</t>
  </si>
  <si>
    <t>3.2 - Protección de la biodiversidad y ordenación de desechos</t>
  </si>
  <si>
    <t>3.2.01 - Protección de biodiversidad y el paisaje</t>
  </si>
  <si>
    <t>4.2.98 - Investigación y desarrollo relacionados con la salud</t>
  </si>
  <si>
    <t>4.3.02 - Servicios recreativos y deportivos</t>
  </si>
  <si>
    <t>4.3.03 - Servicios culturales</t>
  </si>
  <si>
    <t>4.3.04 - Servicios de radio, televisión y servicios editoriales</t>
  </si>
  <si>
    <t>4.3.05 - Servicios religiosos y otros servicios comunitarios religiosos</t>
  </si>
  <si>
    <t>4.4.02 - Educación primaria</t>
  </si>
  <si>
    <t>4.4.03 - Educación secundaria</t>
  </si>
  <si>
    <t>4.4.05 - Educación de adultos</t>
  </si>
  <si>
    <t>4.4.98 - Investigación y desarrollo relacionados con la educación</t>
  </si>
  <si>
    <t>4.5.01 - Edad avanzada, pensiones (por edad o incapacidad)</t>
  </si>
  <si>
    <t>4.5.06 - Desempleo</t>
  </si>
  <si>
    <t>4.5.07 - Vivienda social</t>
  </si>
  <si>
    <t>4.5.09 - Juventud</t>
  </si>
  <si>
    <t>4.5.99 - Planificación, gestión y supervisión de la protección social</t>
  </si>
  <si>
    <t>Los intereses y comisiones de deuda pública incluyen las transferencias destinadas al pago de intereses de la deuda de la Recapitalización del Banco Central de la República Dominicana.</t>
  </si>
  <si>
    <t>Fecha de registro: 20 de Febrero del 2023.
Fuente: Sistema de Información de la Gestión Financiera (SIGEF).</t>
  </si>
  <si>
    <t>Diciembre 2023*</t>
  </si>
  <si>
    <t>Ley No. 366-22</t>
  </si>
  <si>
    <t>1.1.05 - Gestión de la administración general para transversalizar el enfoque de género</t>
  </si>
  <si>
    <t>1.3.02 - Defensa civil y gestión de riesgo de desastre</t>
  </si>
  <si>
    <t>1.3.98 - Investigación y desarrollo para la defensa militar y civil y  gestión de riesgo de desastres no climáticos</t>
  </si>
  <si>
    <t>1.4.06 - Administración y servicios de justicia relacionados con la violencia de género</t>
  </si>
  <si>
    <t>2.1.03 - Asuntos laborales para fortalecer la autonomía económica de las mujeres</t>
  </si>
  <si>
    <t>2.2.06 - Gestión o apoyo de labores de reforestación</t>
  </si>
  <si>
    <t>2.4.04 - Energía eléctrica de fuentes termoeléctricas</t>
  </si>
  <si>
    <t>2.4.08 - Energía eléctrica de fuentes nucleares</t>
  </si>
  <si>
    <t>2.4.09 - Conservación, aprovechamiento y explotación racionalizada de fuentes de electricidad</t>
  </si>
  <si>
    <t>3.1.04 - Protección del suelo contra la erosión y otras formas de degradación física</t>
  </si>
  <si>
    <t>3.2.04 - Conciencia y conocimiento de la biodiversidad</t>
  </si>
  <si>
    <t>3.2.05 - Bioseguridad</t>
  </si>
  <si>
    <t>3.2.06 - Economía verde</t>
  </si>
  <si>
    <t>3.2.07 - Biodiversidad y planificación del desarrollo</t>
  </si>
  <si>
    <t>3.2.09 - Áreas protegidas y otras medidas de conservación</t>
  </si>
  <si>
    <t>3.2.10 - Restauración</t>
  </si>
  <si>
    <t>3.2.11 - Uso sostenible</t>
  </si>
  <si>
    <t>3.2.12 - Prevención de la producción de residuos por modificación de procesos</t>
  </si>
  <si>
    <t>3.2.98 - Investigación y desarrollo relacionado con la protección del  medio ambiente</t>
  </si>
  <si>
    <t>3.3 - Cambio Climático</t>
  </si>
  <si>
    <t>3.3.01 - Mixtos</t>
  </si>
  <si>
    <t>3.3.02 - Mitigación</t>
  </si>
  <si>
    <t>3.3.03 - Conocimiento del riesgo de desastres climáticos</t>
  </si>
  <si>
    <t>3.3.04 - Gobernanza del riesgo de desastres climáticos</t>
  </si>
  <si>
    <t>3.3.07 - Otras medidas de adaptación</t>
  </si>
  <si>
    <t>3.3.99 - Planificación, gestión y supervisión de cambio climático</t>
  </si>
  <si>
    <t>4.2.04 - Servicios médicos en salud sexual/reproductiva y de centros de salud materno infantil</t>
  </si>
  <si>
    <t>4.6 - Equidad de género</t>
  </si>
  <si>
    <t>4.6.01 - Acciones focalizada en mujeres</t>
  </si>
  <si>
    <t>4.6.03 - Acciones para una cultura de igualdad de género.</t>
  </si>
  <si>
    <t>4.6.04 - Acciones de prevención, atención y protección de violencia de género</t>
  </si>
  <si>
    <t>Fecha de registro: 06 de febrero del 2024.
Fuente: Sistema de Información de la Gestión Financiera (SIGEF).</t>
  </si>
  <si>
    <t>Diciembre 2024</t>
  </si>
  <si>
    <t xml:space="preserve">PRESUPUESTO </t>
  </si>
  <si>
    <t>Ley No. 80-23</t>
  </si>
  <si>
    <t>VIGENTE</t>
  </si>
  <si>
    <t>1.3.03 - Defensa civil</t>
  </si>
  <si>
    <t>1.3.04 - Conocimiento del riesgo de desastres no climáticos</t>
  </si>
  <si>
    <t>1.3.06 - Reducción del riesgo de desastres no climáticos</t>
  </si>
  <si>
    <t>2.2.04 - Conservación, ampliación y explotación racionalizada de reservas forestales.</t>
  </si>
  <si>
    <t>3.2.03 - Acceso y participación de los beneficios de la biodiversidad</t>
  </si>
  <si>
    <t>3.2.08 - Gestión de la contaminación</t>
  </si>
  <si>
    <t>3.2.14 - Tratamiento y eliminación de residuos no peligrosos en vertederos</t>
  </si>
  <si>
    <t>3.3.05 - Reducción del riesgo de desastres climáticos</t>
  </si>
  <si>
    <t>3.3.06 - Respuesta y recuperación de desastres climáticos</t>
  </si>
  <si>
    <t>4.1.99 - Planificación, gestión y supervisión de vivienda y servicios comunitarios</t>
  </si>
  <si>
    <t>4.2.01 - Servicios para pacientes externos</t>
  </si>
  <si>
    <t>4.5.02 - Enfermedad</t>
  </si>
  <si>
    <t>4.6.02 - Corresponsabilidad social y pública en el cuidado de la familia y la reproducción de la fuerza de trabajo</t>
  </si>
  <si>
    <t>Al 07 de febrero de 2025, el reporte del SIGEF muestra partidas presupuestarias ejecutadas por la Cámara de Diputados por un monto de RD$11.0 millones, las cuales no presentan una vinculación con el clasificador funcional. Estas partidas fueron clasificadas manualmente conforme al Manual de Clasificadores Presupuestarios para el Sector Público 2014. La vinculación correspondiente fue realizada en el SIGEF y se reflejará en la actualización programada para diciembre de 2024.</t>
  </si>
  <si>
    <t>Fecha de registro: 07 de febrero del 2025.
Fuente: Sistema de Información de la Gestión Financiera (SIGEF).</t>
  </si>
  <si>
    <t>Diciembre 2025</t>
  </si>
  <si>
    <t>Ley No. 80-24</t>
  </si>
  <si>
    <t>Fecha de registro: 28 de enero del 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</si>
  <si>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</si>
  <si>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Febrero 2026*</t>
  </si>
  <si>
    <t>Ley Núm. 99-25</t>
  </si>
  <si>
    <t>2.4.05 - Energía eléctrica de fuentes hidroeléctricas</t>
  </si>
  <si>
    <t>Fecha de registro: 15 de marzo del 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</si>
</sst>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00_-;\-* #,##0.00_-;_-* &quot;-&quot;??_-;_-@_-"/>
    <numFmt numFmtId="165" formatCode="_-* #,##0.00\ _€_-;\-* #,##0.00\ _€_-;_-* &quot;-&quot;??\ _€_-;_-@_-"/>
    <numFmt numFmtId="166" formatCode="_ * #,##0.00_ ;_ * \-#,##0.00_ ;_ * &quot;-&quot;??_ ;_ @_ "/>
    <numFmt numFmtId="167" formatCode="_-* #,##0.0_-;\-* #,##0.0_-;_-* &quot;-&quot;??_-;_-@_-"/>
    <numFmt numFmtId="168" formatCode="_(* #,##0.0_);_(* \(#,##0.0\);_(* &quot;-&quot;??_);_(@_)"/>
    <numFmt numFmtId="169" formatCode="_ * #,##0.0_ ;_ * \-#,##0.0_ ;_ * &quot;-&quot;??_ ;_ @_ "/>
    <numFmt numFmtId="170" formatCode="_(* #,##0.0_);_(* \(#,##0.0\);_(* &quot;-&quot;_);_(@_)"/>
    <numFmt numFmtId="171" formatCode="#,##0.0,,_);[Red]\(#,##0.0,,\);_(&quot;-&quot;_)"/>
    <numFmt numFmtId="172" formatCode="_(* #,##0_);_(* \(#,##0\);_(* &quot;-&quot;??_);_(@_)"/>
    <numFmt numFmtId="173" formatCode="_(* #,##0.00000000000_);_(* \(#,##0.00000000000\);_(* &quot;-&quot;??_);_(@_)"/>
    <numFmt numFmtId="174" formatCode="_(#,##0.0,,_);_(* \(#,##0.000000\);_(* &quot;-&quot;??_);_(@_)"/>
    <numFmt numFmtId="175" formatCode="0.0%"/>
    <numFmt numFmtId="176" formatCode="_(* #,##0.0_);_(* \(#,##0.0\);_(* &quot;-&quot;?_);_(@_)"/>
    <numFmt numFmtId="177" formatCode="_-* #,##0_-;\-* #,##0_-;_-* &quot;-&quot;??_-;_-@_-"/>
    <numFmt numFmtId="178" formatCode="_-* #,##0.0_-;\-* #,##0.0_-;_-* &quot;-&quot;?_-;_-@_-"/>
    <numFmt numFmtId="179" formatCode="_(#,##0,,_);_(* \(#,##0.000\);_(* &quot;-&quot;??_);_(@_)"/>
    <numFmt numFmtId="180" formatCode="_(#,##0,,_);_(* \(#,##0.0\);_(* &quot;-&quot;??_);_(@_)"/>
    <numFmt numFmtId="181" formatCode="#,##0.0_);\(#,##0.0\)"/>
    <numFmt numFmtId="182" formatCode="#,##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FFFFFF"/>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11"/>
      <color theme="0"/>
      <name val="Calibri"/>
      <family val="2"/>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s>
  <borders count="18">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4" tint="0.39997558519241921"/>
      </bottom>
      <diagonal/>
    </border>
    <border>
      <left/>
      <right/>
      <top style="thin">
        <color theme="4" tint="0.39997558519241921"/>
      </top>
      <bottom/>
      <diagonal/>
    </border>
    <border>
      <left/>
      <right/>
      <top style="thin">
        <color indexed="9"/>
      </top>
      <bottom/>
      <diagonal/>
    </border>
  </borders>
  <cellStyleXfs count="8">
    <xf numFmtId="0" fontId="0"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35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0" fontId="0" fillId="0" borderId="0" xfId="0" applyAlignment="1">
      <alignment vertical="top" wrapText="1"/>
    </xf>
    <xf numFmtId="164" fontId="5" fillId="0" borderId="0" xfId="1" applyFont="1" applyFill="1" applyBorder="1" applyAlignment="1">
      <alignment horizontal="center" vertical="top" wrapText="1" readingOrder="1"/>
    </xf>
    <xf numFmtId="167" fontId="0" fillId="0" borderId="0" xfId="1" applyNumberFormat="1" applyFont="1"/>
    <xf numFmtId="167" fontId="2" fillId="4" borderId="4" xfId="1" applyNumberFormat="1" applyFont="1" applyFill="1" applyBorder="1" applyAlignment="1">
      <alignment horizontal="center" vertical="center"/>
    </xf>
    <xf numFmtId="167" fontId="3" fillId="0" borderId="5" xfId="1" applyNumberFormat="1" applyFont="1" applyBorder="1" applyAlignment="1">
      <alignment horizontal="right"/>
    </xf>
    <xf numFmtId="167" fontId="3" fillId="0" borderId="0" xfId="1" applyNumberFormat="1" applyFont="1" applyAlignment="1">
      <alignment horizontal="right"/>
    </xf>
    <xf numFmtId="167" fontId="0" fillId="0" borderId="0" xfId="1" applyNumberFormat="1" applyFont="1" applyAlignment="1">
      <alignment horizontal="right"/>
    </xf>
    <xf numFmtId="167" fontId="2" fillId="4" borderId="4" xfId="1" applyNumberFormat="1" applyFont="1" applyFill="1" applyBorder="1" applyAlignment="1">
      <alignment horizontal="right" vertical="center"/>
    </xf>
    <xf numFmtId="167" fontId="0" fillId="0" borderId="0" xfId="1" applyNumberFormat="1" applyFont="1" applyAlignment="1">
      <alignment vertical="top" wrapText="1"/>
    </xf>
    <xf numFmtId="167" fontId="3" fillId="0" borderId="5" xfId="1" applyNumberFormat="1" applyFont="1" applyBorder="1" applyAlignment="1">
      <alignment horizontal="right" vertical="center"/>
    </xf>
    <xf numFmtId="167" fontId="3" fillId="0" borderId="0" xfId="1" applyNumberFormat="1" applyFont="1" applyAlignment="1">
      <alignment horizontal="right" vertical="center"/>
    </xf>
    <xf numFmtId="167" fontId="0" fillId="0" borderId="0" xfId="1" applyNumberFormat="1" applyFont="1" applyAlignment="1">
      <alignment horizontal="right" vertical="center"/>
    </xf>
    <xf numFmtId="167" fontId="2" fillId="3" borderId="2" xfId="1" applyNumberFormat="1" applyFont="1" applyFill="1" applyBorder="1" applyAlignment="1">
      <alignment horizontal="right" vertical="center"/>
    </xf>
    <xf numFmtId="0" fontId="0" fillId="0" borderId="0" xfId="0" applyAlignment="1">
      <alignment horizontal="left" vertical="center" wrapText="1" indent="2"/>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167" fontId="1" fillId="0" borderId="0" xfId="1" applyNumberFormat="1" applyFont="1" applyAlignment="1">
      <alignment horizontal="right" vertical="center"/>
    </xf>
    <xf numFmtId="165" fontId="0" fillId="0" borderId="0" xfId="0" applyNumberFormat="1" applyAlignment="1">
      <alignment horizontal="left" indent="3"/>
    </xf>
    <xf numFmtId="0" fontId="8" fillId="0" borderId="0" xfId="0" applyFont="1"/>
    <xf numFmtId="168" fontId="0" fillId="0" borderId="0" xfId="0" applyNumberFormat="1"/>
    <xf numFmtId="0" fontId="0" fillId="0" borderId="0" xfId="0" applyAlignment="1">
      <alignment horizontal="left" indent="1"/>
    </xf>
    <xf numFmtId="43" fontId="0" fillId="0" borderId="0" xfId="4" applyFont="1"/>
    <xf numFmtId="0" fontId="3" fillId="0" borderId="5" xfId="0" applyFont="1" applyBorder="1" applyAlignment="1">
      <alignment horizontal="left"/>
    </xf>
    <xf numFmtId="168" fontId="0" fillId="0" borderId="0" xfId="4" applyNumberFormat="1" applyFont="1" applyBorder="1" applyAlignment="1"/>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6" fontId="5" fillId="0" borderId="0" xfId="2" applyFont="1" applyFill="1" applyBorder="1" applyAlignment="1">
      <alignment wrapText="1" readingOrder="1"/>
    </xf>
    <xf numFmtId="0" fontId="5" fillId="0" borderId="2" xfId="0" applyFont="1" applyBorder="1" applyAlignment="1">
      <alignment wrapText="1" readingOrder="1"/>
    </xf>
    <xf numFmtId="166" fontId="9" fillId="0" borderId="0" xfId="2" applyFont="1" applyFill="1" applyBorder="1" applyAlignment="1">
      <alignment vertical="center"/>
    </xf>
    <xf numFmtId="0" fontId="9" fillId="0" borderId="0" xfId="0" applyFont="1" applyAlignment="1">
      <alignment wrapText="1"/>
    </xf>
    <xf numFmtId="0" fontId="0" fillId="0" borderId="0" xfId="0" applyAlignment="1">
      <alignment vertical="center"/>
    </xf>
    <xf numFmtId="0" fontId="0" fillId="0" borderId="0" xfId="0" applyAlignment="1">
      <alignment horizontal="center"/>
    </xf>
    <xf numFmtId="43" fontId="2" fillId="4" borderId="4" xfId="4" applyFont="1" applyFill="1" applyBorder="1" applyAlignment="1">
      <alignment horizontal="center" vertical="center"/>
    </xf>
    <xf numFmtId="169" fontId="9" fillId="0" borderId="0" xfId="2" applyNumberFormat="1" applyFont="1" applyFill="1" applyBorder="1" applyAlignment="1"/>
    <xf numFmtId="0" fontId="5" fillId="0" borderId="0" xfId="0" applyFont="1" applyAlignment="1">
      <alignment wrapText="1"/>
    </xf>
    <xf numFmtId="169" fontId="9" fillId="0" borderId="0" xfId="2" applyNumberFormat="1" applyFont="1" applyFill="1" applyBorder="1"/>
    <xf numFmtId="166" fontId="9" fillId="0" borderId="0" xfId="2" applyFont="1" applyFill="1" applyBorder="1"/>
    <xf numFmtId="168" fontId="0" fillId="0" borderId="0" xfId="4" applyNumberFormat="1" applyFont="1"/>
    <xf numFmtId="0" fontId="2" fillId="2" borderId="8" xfId="0" applyFont="1" applyFill="1" applyBorder="1" applyAlignment="1">
      <alignment horizontal="left" vertical="center"/>
    </xf>
    <xf numFmtId="0" fontId="2" fillId="2" borderId="3" xfId="0" applyFont="1" applyFill="1" applyBorder="1" applyAlignment="1">
      <alignment horizontal="left" vertical="center"/>
    </xf>
    <xf numFmtId="43" fontId="9" fillId="0" borderId="0" xfId="4" applyFont="1" applyFill="1" applyBorder="1"/>
    <xf numFmtId="171" fontId="9" fillId="0" borderId="0" xfId="0" applyNumberFormat="1" applyFont="1"/>
    <xf numFmtId="172" fontId="0" fillId="0" borderId="0" xfId="4" applyNumberFormat="1" applyFont="1" applyBorder="1"/>
    <xf numFmtId="0" fontId="10"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wrapText="1" readingOrder="1"/>
    </xf>
    <xf numFmtId="173" fontId="9" fillId="0" borderId="0" xfId="2" applyNumberFormat="1" applyFont="1" applyFill="1" applyBorder="1"/>
    <xf numFmtId="174" fontId="11" fillId="0" borderId="0" xfId="0" applyNumberFormat="1" applyFont="1" applyAlignment="1">
      <alignment vertical="center" wrapText="1" readingOrder="1"/>
    </xf>
    <xf numFmtId="0" fontId="0" fillId="0" borderId="0" xfId="5" applyFont="1"/>
    <xf numFmtId="166" fontId="0" fillId="0" borderId="0" xfId="2" applyFont="1"/>
    <xf numFmtId="0" fontId="3" fillId="0" borderId="0" xfId="0" applyFont="1" applyAlignment="1">
      <alignment horizontal="left" vertical="center" wrapText="1"/>
    </xf>
    <xf numFmtId="0" fontId="3" fillId="0" borderId="15" xfId="0" applyFont="1" applyBorder="1" applyAlignment="1">
      <alignment horizontal="left" vertical="center" wrapText="1"/>
    </xf>
    <xf numFmtId="174" fontId="0" fillId="0" borderId="0" xfId="2" applyNumberFormat="1" applyFont="1" applyFill="1" applyBorder="1" applyAlignment="1">
      <alignment horizontal="right" vertical="center"/>
    </xf>
    <xf numFmtId="175" fontId="3" fillId="0" borderId="0" xfId="3" applyNumberFormat="1" applyFont="1" applyFill="1" applyBorder="1" applyAlignment="1">
      <alignment horizontal="left"/>
    </xf>
    <xf numFmtId="43" fontId="0" fillId="0" borderId="0" xfId="0" applyNumberFormat="1" applyAlignment="1">
      <alignment vertical="top" wrapText="1"/>
    </xf>
    <xf numFmtId="43" fontId="0" fillId="0" borderId="0" xfId="0" applyNumberFormat="1"/>
    <xf numFmtId="0" fontId="0" fillId="0" borderId="0" xfId="0" applyAlignment="1">
      <alignment horizontal="left" wrapText="1" indent="2"/>
    </xf>
    <xf numFmtId="0" fontId="3" fillId="0" borderId="0" xfId="0" applyFont="1" applyAlignment="1">
      <alignment horizontal="left" wrapText="1" indent="1"/>
    </xf>
    <xf numFmtId="0" fontId="3" fillId="0" borderId="5" xfId="0" applyFont="1" applyBorder="1" applyAlignment="1">
      <alignment horizontal="left" wrapText="1"/>
    </xf>
    <xf numFmtId="43" fontId="3" fillId="0" borderId="0" xfId="0" applyNumberFormat="1" applyFont="1"/>
    <xf numFmtId="0" fontId="0" fillId="0" borderId="0" xfId="0" applyAlignment="1">
      <alignment horizontal="right"/>
    </xf>
    <xf numFmtId="168"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7" fontId="0" fillId="0" borderId="0" xfId="6" applyNumberFormat="1" applyFont="1"/>
    <xf numFmtId="164" fontId="0" fillId="0" borderId="0" xfId="6" applyFont="1"/>
    <xf numFmtId="167" fontId="0" fillId="0" borderId="0" xfId="6" applyNumberFormat="1" applyFont="1" applyAlignment="1">
      <alignment vertical="top" wrapText="1"/>
    </xf>
    <xf numFmtId="176" fontId="0" fillId="0" borderId="0" xfId="0" applyNumberFormat="1" applyAlignment="1">
      <alignment vertical="top" wrapText="1"/>
    </xf>
    <xf numFmtId="164" fontId="0" fillId="0" borderId="0" xfId="6" applyFont="1" applyAlignment="1">
      <alignment vertical="top" wrapText="1"/>
    </xf>
    <xf numFmtId="168" fontId="0" fillId="0" borderId="0" xfId="0" applyNumberFormat="1" applyAlignment="1">
      <alignment vertical="top" wrapText="1"/>
    </xf>
    <xf numFmtId="176" fontId="0" fillId="0" borderId="0" xfId="0" applyNumberFormat="1"/>
    <xf numFmtId="168" fontId="3" fillId="0" borderId="5" xfId="0" applyNumberFormat="1" applyFont="1" applyBorder="1" applyAlignment="1">
      <alignment horizontal="right"/>
    </xf>
    <xf numFmtId="167" fontId="0" fillId="0" borderId="0" xfId="6" applyNumberFormat="1" applyFont="1" applyAlignment="1">
      <alignment horizontal="right"/>
    </xf>
    <xf numFmtId="168" fontId="0" fillId="0" borderId="0" xfId="0" applyNumberFormat="1" applyAlignment="1">
      <alignment horizontal="right"/>
    </xf>
    <xf numFmtId="168" fontId="3" fillId="0" borderId="0" xfId="0" applyNumberFormat="1" applyFont="1" applyAlignment="1">
      <alignment horizontal="right"/>
    </xf>
    <xf numFmtId="167" fontId="2" fillId="4" borderId="4" xfId="6" applyNumberFormat="1" applyFont="1" applyFill="1" applyBorder="1" applyAlignment="1">
      <alignment horizontal="center" vertical="center"/>
    </xf>
    <xf numFmtId="167" fontId="2" fillId="4" borderId="6" xfId="6" applyNumberFormat="1" applyFont="1" applyFill="1" applyBorder="1" applyAlignment="1">
      <alignment horizontal="center" vertical="center"/>
    </xf>
    <xf numFmtId="167" fontId="2" fillId="4" borderId="7" xfId="6" applyNumberFormat="1" applyFont="1" applyFill="1" applyBorder="1" applyAlignment="1">
      <alignment horizontal="center" vertical="center"/>
    </xf>
    <xf numFmtId="167" fontId="5" fillId="0" borderId="0" xfId="6" applyNumberFormat="1" applyFont="1" applyFill="1" applyBorder="1" applyAlignment="1">
      <alignment horizontal="center" vertical="top" wrapText="1" readingOrder="1"/>
    </xf>
    <xf numFmtId="164" fontId="5" fillId="0" borderId="0" xfId="6" applyFont="1" applyFill="1" applyBorder="1" applyAlignment="1">
      <alignment horizontal="center" vertical="top" wrapText="1" readingOrder="1"/>
    </xf>
    <xf numFmtId="177" fontId="5" fillId="0" borderId="0" xfId="1" applyNumberFormat="1" applyFont="1" applyFill="1" applyBorder="1" applyAlignment="1">
      <alignment horizontal="center" vertical="top" wrapText="1" readingOrder="1"/>
    </xf>
    <xf numFmtId="177" fontId="0" fillId="0" borderId="0" xfId="1" applyNumberFormat="1" applyFont="1"/>
    <xf numFmtId="167" fontId="1" fillId="0" borderId="0" xfId="1" applyNumberFormat="1" applyFont="1" applyAlignment="1">
      <alignment horizontal="right"/>
    </xf>
    <xf numFmtId="0" fontId="2" fillId="5" borderId="4" xfId="0" applyFont="1" applyFill="1" applyBorder="1" applyAlignment="1">
      <alignment horizontal="center" vertical="center"/>
    </xf>
    <xf numFmtId="167" fontId="2" fillId="5" borderId="4" xfId="1" applyNumberFormat="1"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0" fillId="0" borderId="0" xfId="0" applyNumberFormat="1"/>
    <xf numFmtId="167" fontId="2" fillId="5" borderId="4" xfId="0" applyNumberFormat="1" applyFont="1" applyFill="1" applyBorder="1" applyAlignment="1">
      <alignment horizontal="center" vertical="center"/>
    </xf>
    <xf numFmtId="167" fontId="0" fillId="0" borderId="0" xfId="1" applyNumberFormat="1" applyFont="1" applyAlignment="1">
      <alignment horizontal="left" indent="2"/>
    </xf>
    <xf numFmtId="167" fontId="0" fillId="0" borderId="0" xfId="1" applyNumberFormat="1" applyFont="1" applyAlignment="1">
      <alignment horizontal="left" indent="3"/>
    </xf>
    <xf numFmtId="167" fontId="3" fillId="0" borderId="0" xfId="1" applyNumberFormat="1" applyFont="1" applyAlignment="1">
      <alignment horizontal="left" indent="1"/>
    </xf>
    <xf numFmtId="167" fontId="0" fillId="0" borderId="0" xfId="1" applyNumberFormat="1" applyFont="1" applyBorder="1"/>
    <xf numFmtId="167" fontId="2" fillId="3" borderId="4" xfId="1" applyNumberFormat="1" applyFont="1" applyFill="1" applyBorder="1" applyAlignment="1">
      <alignment horizontal="right" vertical="center"/>
    </xf>
    <xf numFmtId="167" fontId="3" fillId="0" borderId="0" xfId="1" applyNumberFormat="1" applyFont="1"/>
    <xf numFmtId="167" fontId="3" fillId="0" borderId="0" xfId="1" applyNumberFormat="1" applyFont="1" applyAlignment="1">
      <alignment horizontal="left" indent="2"/>
    </xf>
    <xf numFmtId="167" fontId="3" fillId="0" borderId="0" xfId="1" applyNumberFormat="1" applyFont="1" applyAlignment="1">
      <alignment horizontal="left" indent="3"/>
    </xf>
    <xf numFmtId="0" fontId="3" fillId="0" borderId="0" xfId="0" applyFont="1"/>
    <xf numFmtId="0" fontId="16" fillId="0" borderId="0" xfId="0" applyFont="1" applyAlignment="1">
      <alignment vertical="top" wrapText="1"/>
    </xf>
    <xf numFmtId="167" fontId="16"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8" fontId="0" fillId="0" borderId="0" xfId="0" applyNumberFormat="1" applyAlignment="1">
      <alignment horizontal="left" indent="3"/>
    </xf>
    <xf numFmtId="178" fontId="0" fillId="0" borderId="0" xfId="0" applyNumberFormat="1" applyAlignment="1">
      <alignment horizontal="left" indent="2"/>
    </xf>
    <xf numFmtId="178" fontId="0" fillId="0" borderId="0" xfId="0" applyNumberFormat="1"/>
    <xf numFmtId="164" fontId="3" fillId="0" borderId="0" xfId="1" applyFont="1" applyAlignment="1">
      <alignment horizontal="left" indent="1"/>
    </xf>
    <xf numFmtId="0" fontId="0" fillId="0" borderId="17" xfId="0" applyBorder="1" applyAlignment="1">
      <alignment horizontal="left" indent="2"/>
    </xf>
    <xf numFmtId="177" fontId="1" fillId="0" borderId="0" xfId="1" applyNumberFormat="1" applyFont="1"/>
    <xf numFmtId="167" fontId="1" fillId="0" borderId="0" xfId="1" applyNumberFormat="1" applyFont="1"/>
    <xf numFmtId="174" fontId="3" fillId="0" borderId="5" xfId="1" applyNumberFormat="1" applyFont="1" applyBorder="1" applyAlignment="1">
      <alignment horizontal="right" vertical="center"/>
    </xf>
    <xf numFmtId="174" fontId="3" fillId="0" borderId="0" xfId="1" applyNumberFormat="1" applyFont="1" applyAlignment="1">
      <alignment horizontal="right" vertical="center"/>
    </xf>
    <xf numFmtId="174" fontId="0" fillId="0" borderId="0" xfId="1" applyNumberFormat="1" applyFont="1" applyAlignment="1">
      <alignment horizontal="right" vertical="center"/>
    </xf>
    <xf numFmtId="174" fontId="0" fillId="8" borderId="0" xfId="1" applyNumberFormat="1" applyFont="1" applyFill="1" applyAlignment="1">
      <alignment horizontal="right" vertical="center"/>
    </xf>
    <xf numFmtId="174" fontId="1" fillId="0" borderId="0" xfId="1" applyNumberFormat="1" applyFont="1" applyAlignment="1">
      <alignment horizontal="right" vertical="center"/>
    </xf>
    <xf numFmtId="174" fontId="3" fillId="0" borderId="0" xfId="1" applyNumberFormat="1" applyFont="1" applyAlignment="1">
      <alignment horizontal="right"/>
    </xf>
    <xf numFmtId="174" fontId="0" fillId="0" borderId="0" xfId="1" applyNumberFormat="1" applyFont="1" applyAlignment="1">
      <alignment horizontal="right"/>
    </xf>
    <xf numFmtId="174" fontId="2" fillId="4" borderId="4" xfId="1" applyNumberFormat="1" applyFont="1" applyFill="1" applyBorder="1" applyAlignment="1">
      <alignment horizontal="right" vertical="center"/>
    </xf>
    <xf numFmtId="0" fontId="2" fillId="4" borderId="4" xfId="1" applyNumberFormat="1" applyFont="1" applyFill="1" applyBorder="1" applyAlignment="1">
      <alignment horizontal="center" vertical="center"/>
    </xf>
    <xf numFmtId="174" fontId="2" fillId="4" borderId="11" xfId="1" applyNumberFormat="1" applyFont="1" applyFill="1" applyBorder="1" applyAlignment="1">
      <alignment horizontal="right" vertical="center"/>
    </xf>
    <xf numFmtId="174" fontId="0" fillId="8" borderId="13" xfId="1" applyNumberFormat="1" applyFont="1" applyFill="1" applyBorder="1" applyAlignment="1">
      <alignment horizontal="right" vertical="center"/>
    </xf>
    <xf numFmtId="174" fontId="3" fillId="8" borderId="13" xfId="1" applyNumberFormat="1" applyFont="1" applyFill="1" applyBorder="1" applyAlignment="1">
      <alignment horizontal="right" vertical="center"/>
    </xf>
    <xf numFmtId="167" fontId="0" fillId="8" borderId="13" xfId="1" applyNumberFormat="1" applyFont="1" applyFill="1" applyBorder="1"/>
    <xf numFmtId="174" fontId="3" fillId="0" borderId="5" xfId="1" applyNumberFormat="1" applyFont="1" applyBorder="1" applyAlignment="1">
      <alignment horizontal="right"/>
    </xf>
    <xf numFmtId="174" fontId="1" fillId="0" borderId="0" xfId="1" applyNumberFormat="1" applyFont="1" applyAlignment="1">
      <alignment horizontal="right"/>
    </xf>
    <xf numFmtId="174" fontId="2" fillId="3" borderId="2" xfId="1" applyNumberFormat="1" applyFont="1" applyFill="1" applyBorder="1" applyAlignment="1">
      <alignment horizontal="right" vertical="center"/>
    </xf>
    <xf numFmtId="174" fontId="0" fillId="8" borderId="13" xfId="1" applyNumberFormat="1" applyFont="1" applyFill="1" applyBorder="1"/>
    <xf numFmtId="174" fontId="2" fillId="3" borderId="8" xfId="1" applyNumberFormat="1" applyFont="1" applyFill="1" applyBorder="1" applyAlignment="1">
      <alignment horizontal="right" vertical="center"/>
    </xf>
    <xf numFmtId="0" fontId="0" fillId="8" borderId="13" xfId="0" applyFill="1" applyBorder="1" applyAlignment="1">
      <alignment horizontal="left" vertical="center" indent="2"/>
    </xf>
    <xf numFmtId="0" fontId="0" fillId="0" borderId="0" xfId="0" applyAlignment="1">
      <alignment wrapText="1"/>
    </xf>
    <xf numFmtId="168" fontId="2" fillId="4" borderId="4" xfId="1" applyNumberFormat="1" applyFont="1" applyFill="1" applyBorder="1" applyAlignment="1">
      <alignment horizontal="center" vertical="center"/>
    </xf>
    <xf numFmtId="167" fontId="2" fillId="4" borderId="2" xfId="1"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5" fillId="0" borderId="0" xfId="0" applyFont="1" applyAlignment="1">
      <alignment horizontal="center" vertical="top" wrapText="1" readingOrder="1"/>
    </xf>
    <xf numFmtId="0" fontId="0" fillId="0" borderId="0" xfId="0" applyAlignment="1">
      <alignment horizontal="left" vertical="top" wrapText="1"/>
    </xf>
    <xf numFmtId="43" fontId="2" fillId="4" borderId="2" xfId="4"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164" fontId="0" fillId="0" borderId="0" xfId="1" applyFont="1" applyBorder="1" applyAlignment="1">
      <alignment vertical="top" wrapText="1"/>
    </xf>
    <xf numFmtId="0" fontId="0" fillId="8" borderId="0" xfId="0" applyFill="1" applyAlignment="1">
      <alignment horizontal="left" vertical="center" indent="2"/>
    </xf>
    <xf numFmtId="174" fontId="0" fillId="8" borderId="0" xfId="1" applyNumberFormat="1" applyFont="1" applyFill="1" applyBorder="1"/>
    <xf numFmtId="174" fontId="0" fillId="8" borderId="0" xfId="1" applyNumberFormat="1" applyFont="1" applyFill="1" applyBorder="1" applyAlignment="1">
      <alignment horizontal="right" vertical="center"/>
    </xf>
    <xf numFmtId="177" fontId="2" fillId="7" borderId="3" xfId="1" applyNumberFormat="1" applyFont="1" applyFill="1" applyBorder="1" applyAlignment="1">
      <alignment vertical="center" wrapText="1"/>
    </xf>
    <xf numFmtId="177" fontId="2" fillId="7" borderId="8" xfId="1" applyNumberFormat="1" applyFont="1" applyFill="1" applyBorder="1" applyAlignment="1">
      <alignment horizontal="center" vertical="center" wrapText="1"/>
    </xf>
    <xf numFmtId="43" fontId="0" fillId="0" borderId="0" xfId="0" applyNumberFormat="1" applyAlignment="1">
      <alignment horizontal="center" vertical="center"/>
    </xf>
    <xf numFmtId="174" fontId="2" fillId="3" borderId="4" xfId="1" applyNumberFormat="1" applyFont="1" applyFill="1" applyBorder="1" applyAlignment="1">
      <alignment horizontal="right" vertical="center"/>
    </xf>
    <xf numFmtId="179" fontId="0" fillId="0" borderId="0" xfId="1" applyNumberFormat="1" applyFont="1" applyAlignment="1">
      <alignment horizontal="right"/>
    </xf>
    <xf numFmtId="0" fontId="3" fillId="0" borderId="0" xfId="0" applyFont="1" applyAlignment="1">
      <alignment wrapText="1"/>
    </xf>
    <xf numFmtId="177" fontId="8" fillId="0" borderId="0" xfId="1" applyNumberFormat="1" applyFont="1"/>
    <xf numFmtId="167" fontId="8" fillId="0" borderId="0" xfId="1" applyNumberFormat="1" applyFont="1"/>
    <xf numFmtId="0" fontId="3" fillId="0" borderId="0" xfId="0" applyFont="1" applyAlignment="1">
      <alignment horizontal="left" vertical="top" wrapText="1"/>
    </xf>
    <xf numFmtId="0" fontId="3" fillId="8" borderId="5" xfId="0" applyFont="1" applyFill="1" applyBorder="1" applyAlignment="1">
      <alignment horizontal="left" vertical="center"/>
    </xf>
    <xf numFmtId="43" fontId="0" fillId="0" borderId="0" xfId="4" applyFont="1" applyFill="1" applyBorder="1"/>
    <xf numFmtId="180" fontId="0" fillId="0" borderId="0" xfId="1" applyNumberFormat="1" applyFont="1" applyAlignment="1">
      <alignment horizontal="right"/>
    </xf>
    <xf numFmtId="174" fontId="3" fillId="0" borderId="0" xfId="1" applyNumberFormat="1" applyFont="1" applyFill="1" applyAlignment="1">
      <alignment horizontal="right" vertical="center"/>
    </xf>
    <xf numFmtId="181" fontId="0" fillId="0" borderId="0" xfId="0" applyNumberFormat="1"/>
    <xf numFmtId="182" fontId="0" fillId="0" borderId="0" xfId="4" applyNumberFormat="1" applyFont="1" applyBorder="1" applyAlignment="1"/>
    <xf numFmtId="182" fontId="3" fillId="0" borderId="5" xfId="4" applyNumberFormat="1" applyFont="1" applyBorder="1" applyAlignment="1">
      <alignment horizontal="right"/>
    </xf>
    <xf numFmtId="182" fontId="0" fillId="0" borderId="0" xfId="4" applyNumberFormat="1" applyFont="1" applyBorder="1" applyAlignment="1">
      <alignment horizontal="right"/>
    </xf>
    <xf numFmtId="168" fontId="3" fillId="0" borderId="5" xfId="4" applyNumberFormat="1" applyFont="1" applyBorder="1" applyAlignment="1">
      <alignment horizontal="right"/>
    </xf>
    <xf numFmtId="168" fontId="0" fillId="0" borderId="0" xfId="4" applyNumberFormat="1" applyFont="1" applyBorder="1" applyAlignment="1">
      <alignment horizontal="right"/>
    </xf>
    <xf numFmtId="182" fontId="2" fillId="3" borderId="2" xfId="4" applyNumberFormat="1" applyFont="1" applyFill="1" applyBorder="1" applyAlignment="1">
      <alignment horizontal="right" vertical="center"/>
    </xf>
    <xf numFmtId="182" fontId="2" fillId="4" borderId="2" xfId="4" applyNumberFormat="1" applyFont="1" applyFill="1" applyBorder="1" applyAlignment="1">
      <alignment horizontal="right" vertical="center"/>
    </xf>
    <xf numFmtId="168" fontId="2" fillId="3" borderId="2" xfId="4" applyNumberFormat="1" applyFont="1" applyFill="1" applyBorder="1" applyAlignment="1">
      <alignment horizontal="right" vertical="center"/>
    </xf>
    <xf numFmtId="168" fontId="2" fillId="4" borderId="2" xfId="4" applyNumberFormat="1" applyFont="1" applyFill="1" applyBorder="1" applyAlignment="1">
      <alignment horizontal="right" vertical="center"/>
    </xf>
    <xf numFmtId="182" fontId="3" fillId="0" borderId="5" xfId="0" applyNumberFormat="1" applyFont="1" applyBorder="1" applyAlignment="1">
      <alignment horizontal="right"/>
    </xf>
    <xf numFmtId="182" fontId="0" fillId="0" borderId="0" xfId="0" applyNumberFormat="1" applyAlignment="1">
      <alignment horizontal="right"/>
    </xf>
    <xf numFmtId="182" fontId="3" fillId="0" borderId="5" xfId="0" applyNumberFormat="1" applyFont="1" applyBorder="1"/>
    <xf numFmtId="182" fontId="0" fillId="0" borderId="0" xfId="0" applyNumberFormat="1"/>
    <xf numFmtId="182" fontId="2" fillId="4" borderId="4" xfId="4" applyNumberFormat="1" applyFont="1" applyFill="1" applyBorder="1" applyAlignment="1">
      <alignment horizontal="right" vertical="center"/>
    </xf>
    <xf numFmtId="182" fontId="2" fillId="4" borderId="7" xfId="4" applyNumberFormat="1" applyFont="1" applyFill="1" applyBorder="1" applyAlignment="1">
      <alignment horizontal="right" vertical="center"/>
    </xf>
    <xf numFmtId="182" fontId="2" fillId="4" borderId="6" xfId="4" applyNumberFormat="1" applyFont="1" applyFill="1" applyBorder="1" applyAlignment="1">
      <alignment horizontal="right" vertical="center"/>
    </xf>
    <xf numFmtId="43" fontId="2" fillId="4" borderId="4" xfId="4" applyFont="1" applyFill="1" applyBorder="1" applyAlignment="1">
      <alignment horizontal="right" vertical="center"/>
    </xf>
    <xf numFmtId="43" fontId="2" fillId="4" borderId="7" xfId="4" applyFont="1" applyFill="1" applyBorder="1" applyAlignment="1">
      <alignment horizontal="right" vertical="center"/>
    </xf>
    <xf numFmtId="43" fontId="2" fillId="4" borderId="6" xfId="4" applyFont="1" applyFill="1" applyBorder="1" applyAlignment="1">
      <alignment horizontal="right" vertical="center"/>
    </xf>
    <xf numFmtId="43" fontId="2" fillId="4" borderId="2" xfId="4" applyFont="1" applyFill="1" applyBorder="1" applyAlignment="1">
      <alignment horizontal="right" vertical="center"/>
    </xf>
    <xf numFmtId="168" fontId="0" fillId="0" borderId="0" xfId="4" applyNumberFormat="1" applyFont="1" applyFill="1" applyBorder="1" applyAlignment="1">
      <alignment horizontal="right"/>
    </xf>
    <xf numFmtId="170" fontId="3" fillId="0" borderId="5" xfId="0" applyNumberFormat="1" applyFont="1" applyBorder="1" applyAlignment="1">
      <alignment horizontal="right"/>
    </xf>
    <xf numFmtId="168" fontId="2" fillId="4" borderId="4" xfId="4" applyNumberFormat="1" applyFont="1" applyFill="1" applyBorder="1" applyAlignment="1">
      <alignment horizontal="right" vertical="center"/>
    </xf>
    <xf numFmtId="168" fontId="2" fillId="4" borderId="7" xfId="4" applyNumberFormat="1" applyFont="1" applyFill="1" applyBorder="1" applyAlignment="1">
      <alignment horizontal="right" vertical="center"/>
    </xf>
    <xf numFmtId="168" fontId="2" fillId="4" borderId="6" xfId="4" applyNumberFormat="1" applyFont="1" applyFill="1" applyBorder="1" applyAlignment="1">
      <alignment horizontal="right" vertical="center"/>
    </xf>
    <xf numFmtId="43" fontId="2" fillId="3" borderId="2" xfId="4" applyFont="1" applyFill="1" applyBorder="1" applyAlignment="1">
      <alignment horizontal="right" vertical="center"/>
    </xf>
    <xf numFmtId="170" fontId="0" fillId="0" borderId="0" xfId="0" applyNumberFormat="1" applyAlignment="1">
      <alignment horizontal="right"/>
    </xf>
    <xf numFmtId="170" fontId="2" fillId="3" borderId="2" xfId="4" applyNumberFormat="1" applyFont="1" applyFill="1" applyBorder="1" applyAlignment="1">
      <alignment horizontal="right" vertical="center"/>
    </xf>
    <xf numFmtId="170" fontId="0" fillId="0" borderId="0" xfId="4" applyNumberFormat="1" applyFont="1" applyFill="1" applyBorder="1" applyAlignment="1">
      <alignment horizontal="right"/>
    </xf>
    <xf numFmtId="182" fontId="2" fillId="3" borderId="3" xfId="4" applyNumberFormat="1" applyFont="1" applyFill="1" applyBorder="1" applyAlignment="1">
      <alignment horizontal="right" vertical="center"/>
    </xf>
    <xf numFmtId="170" fontId="3" fillId="0" borderId="0" xfId="0" applyNumberFormat="1" applyFont="1"/>
    <xf numFmtId="0" fontId="9" fillId="0" borderId="0" xfId="0" applyFont="1" applyAlignment="1">
      <alignment horizontal="right"/>
    </xf>
    <xf numFmtId="182" fontId="2" fillId="3" borderId="2" xfId="4" applyNumberFormat="1" applyFont="1" applyFill="1" applyBorder="1" applyAlignment="1">
      <alignment horizontal="right"/>
    </xf>
    <xf numFmtId="182" fontId="2" fillId="4" borderId="4" xfId="4" applyNumberFormat="1" applyFont="1" applyFill="1" applyBorder="1" applyAlignment="1">
      <alignment horizontal="right"/>
    </xf>
    <xf numFmtId="182" fontId="2" fillId="4" borderId="7" xfId="4" applyNumberFormat="1" applyFont="1" applyFill="1" applyBorder="1" applyAlignment="1">
      <alignment horizontal="right"/>
    </xf>
    <xf numFmtId="182" fontId="2" fillId="4" borderId="6" xfId="4" applyNumberFormat="1" applyFont="1" applyFill="1" applyBorder="1" applyAlignment="1">
      <alignment horizontal="right"/>
    </xf>
    <xf numFmtId="182" fontId="2" fillId="4" borderId="2" xfId="4" applyNumberFormat="1" applyFont="1" applyFill="1" applyBorder="1" applyAlignment="1">
      <alignment horizontal="right"/>
    </xf>
    <xf numFmtId="43" fontId="2" fillId="3" borderId="2" xfId="4" applyFont="1" applyFill="1" applyBorder="1" applyAlignment="1">
      <alignment horizontal="right"/>
    </xf>
    <xf numFmtId="43" fontId="2" fillId="4" borderId="4" xfId="4" applyFont="1" applyFill="1" applyBorder="1" applyAlignment="1">
      <alignment horizontal="right"/>
    </xf>
    <xf numFmtId="43" fontId="2" fillId="4" borderId="7" xfId="4" applyFont="1" applyFill="1" applyBorder="1" applyAlignment="1">
      <alignment horizontal="right"/>
    </xf>
    <xf numFmtId="43" fontId="2" fillId="4" borderId="6" xfId="4" applyFont="1" applyFill="1" applyBorder="1" applyAlignment="1">
      <alignment horizontal="right"/>
    </xf>
    <xf numFmtId="43" fontId="2" fillId="4" borderId="2" xfId="4" applyFont="1" applyFill="1" applyBorder="1" applyAlignment="1">
      <alignment horizontal="right"/>
    </xf>
    <xf numFmtId="168" fontId="10" fillId="0" borderId="0" xfId="3" applyNumberFormat="1" applyFont="1" applyFill="1" applyBorder="1" applyAlignment="1">
      <alignment horizontal="right" wrapText="1" readingOrder="1"/>
    </xf>
    <xf numFmtId="182" fontId="2" fillId="3" borderId="2" xfId="4" applyNumberFormat="1" applyFont="1" applyFill="1" applyBorder="1" applyAlignment="1"/>
    <xf numFmtId="182" fontId="2" fillId="4" borderId="4" xfId="4" applyNumberFormat="1" applyFont="1" applyFill="1" applyBorder="1" applyAlignment="1"/>
    <xf numFmtId="182" fontId="2" fillId="4" borderId="7" xfId="4" applyNumberFormat="1" applyFont="1" applyFill="1" applyBorder="1" applyAlignment="1"/>
    <xf numFmtId="182" fontId="2" fillId="4" borderId="6" xfId="4" applyNumberFormat="1" applyFont="1" applyFill="1" applyBorder="1" applyAlignment="1"/>
    <xf numFmtId="182" fontId="2" fillId="4" borderId="2" xfId="4" applyNumberFormat="1" applyFont="1" applyFill="1" applyBorder="1" applyAlignment="1"/>
    <xf numFmtId="168" fontId="9" fillId="0" borderId="0" xfId="0" applyNumberFormat="1" applyFont="1" applyAlignment="1">
      <alignment horizontal="right" wrapText="1"/>
    </xf>
    <xf numFmtId="168" fontId="0" fillId="0" borderId="0" xfId="2" applyNumberFormat="1" applyFont="1" applyBorder="1" applyAlignment="1">
      <alignment horizontal="right"/>
    </xf>
    <xf numFmtId="182" fontId="3" fillId="0" borderId="15" xfId="2" applyNumberFormat="1" applyFont="1" applyBorder="1" applyAlignment="1">
      <alignment horizontal="right"/>
    </xf>
    <xf numFmtId="182" fontId="3" fillId="0" borderId="0" xfId="2" applyNumberFormat="1" applyFont="1" applyBorder="1" applyAlignment="1">
      <alignment horizontal="right"/>
    </xf>
    <xf numFmtId="182" fontId="0" fillId="0" borderId="0" xfId="2" applyNumberFormat="1" applyFont="1" applyBorder="1" applyAlignment="1">
      <alignment horizontal="right"/>
    </xf>
    <xf numFmtId="182" fontId="3" fillId="0" borderId="5" xfId="2" applyNumberFormat="1" applyFont="1" applyBorder="1" applyAlignment="1">
      <alignment horizontal="right"/>
    </xf>
    <xf numFmtId="168" fontId="9" fillId="0" borderId="0" xfId="2" applyNumberFormat="1" applyFont="1" applyFill="1" applyBorder="1" applyAlignment="1">
      <alignment horizontal="right"/>
    </xf>
    <xf numFmtId="168" fontId="9" fillId="0" borderId="0" xfId="0" applyNumberFormat="1" applyFont="1" applyAlignment="1">
      <alignment horizontal="right"/>
    </xf>
    <xf numFmtId="168" fontId="5" fillId="0" borderId="0" xfId="2" applyNumberFormat="1" applyFont="1" applyFill="1" applyBorder="1" applyAlignment="1">
      <alignment horizontal="right" wrapText="1" readingOrder="1"/>
    </xf>
    <xf numFmtId="168" fontId="2" fillId="3" borderId="2" xfId="4" applyNumberFormat="1" applyFont="1" applyFill="1" applyBorder="1" applyAlignment="1">
      <alignment horizontal="right"/>
    </xf>
    <xf numFmtId="168" fontId="2" fillId="4" borderId="4" xfId="4" applyNumberFormat="1" applyFont="1" applyFill="1" applyBorder="1" applyAlignment="1">
      <alignment horizontal="right"/>
    </xf>
    <xf numFmtId="168" fontId="2" fillId="4" borderId="7" xfId="4" applyNumberFormat="1" applyFont="1" applyFill="1" applyBorder="1" applyAlignment="1">
      <alignment horizontal="right"/>
    </xf>
    <xf numFmtId="168" fontId="2" fillId="4" borderId="6" xfId="4" applyNumberFormat="1" applyFont="1" applyFill="1" applyBorder="1" applyAlignment="1">
      <alignment horizontal="right"/>
    </xf>
    <xf numFmtId="168" fontId="2" fillId="4" borderId="2" xfId="4" applyNumberFormat="1" applyFont="1" applyFill="1" applyBorder="1" applyAlignment="1">
      <alignment horizontal="right"/>
    </xf>
    <xf numFmtId="168" fontId="3" fillId="0" borderId="15" xfId="2" applyNumberFormat="1" applyFont="1" applyBorder="1" applyAlignment="1">
      <alignment horizontal="right"/>
    </xf>
    <xf numFmtId="168" fontId="3" fillId="0" borderId="0" xfId="2" applyNumberFormat="1" applyFont="1" applyBorder="1" applyAlignment="1">
      <alignment horizontal="right"/>
    </xf>
    <xf numFmtId="168" fontId="3" fillId="0" borderId="5" xfId="2" applyNumberFormat="1" applyFont="1" applyBorder="1" applyAlignment="1">
      <alignment horizontal="right"/>
    </xf>
    <xf numFmtId="182" fontId="3" fillId="0" borderId="0" xfId="0" applyNumberFormat="1" applyFont="1" applyAlignment="1">
      <alignment horizontal="right"/>
    </xf>
    <xf numFmtId="182" fontId="3" fillId="0" borderId="0" xfId="4" applyNumberFormat="1" applyFont="1" applyAlignment="1">
      <alignment horizontal="right"/>
    </xf>
    <xf numFmtId="182" fontId="0" fillId="0" borderId="0" xfId="4" applyNumberFormat="1" applyFont="1" applyAlignment="1">
      <alignment horizontal="right"/>
    </xf>
    <xf numFmtId="168" fontId="3" fillId="0" borderId="0" xfId="4" applyNumberFormat="1" applyFont="1" applyAlignment="1">
      <alignment horizontal="right"/>
    </xf>
    <xf numFmtId="168" fontId="0" fillId="0" borderId="0" xfId="4" applyNumberFormat="1" applyFont="1" applyAlignment="1">
      <alignment horizontal="right"/>
    </xf>
    <xf numFmtId="182" fontId="3" fillId="0" borderId="5" xfId="6" applyNumberFormat="1" applyFont="1" applyBorder="1" applyAlignment="1">
      <alignment horizontal="right"/>
    </xf>
    <xf numFmtId="182" fontId="3" fillId="0" borderId="0" xfId="6" applyNumberFormat="1" applyFont="1" applyAlignment="1">
      <alignment horizontal="right"/>
    </xf>
    <xf numFmtId="182" fontId="0" fillId="0" borderId="0" xfId="6" applyNumberFormat="1" applyFont="1" applyAlignment="1">
      <alignment horizontal="right"/>
    </xf>
    <xf numFmtId="182" fontId="2" fillId="3" borderId="2" xfId="6" applyNumberFormat="1" applyFont="1" applyFill="1" applyBorder="1" applyAlignment="1">
      <alignment horizontal="right"/>
    </xf>
    <xf numFmtId="182" fontId="2" fillId="4" borderId="4" xfId="6" applyNumberFormat="1" applyFont="1" applyFill="1" applyBorder="1" applyAlignment="1">
      <alignment horizontal="right"/>
    </xf>
    <xf numFmtId="182" fontId="2" fillId="4" borderId="7" xfId="6" applyNumberFormat="1" applyFont="1" applyFill="1" applyBorder="1" applyAlignment="1">
      <alignment horizontal="right"/>
    </xf>
    <xf numFmtId="182" fontId="2" fillId="4" borderId="6" xfId="6" applyNumberFormat="1" applyFont="1" applyFill="1" applyBorder="1" applyAlignment="1">
      <alignment horizontal="right"/>
    </xf>
    <xf numFmtId="167" fontId="2" fillId="3" borderId="2" xfId="6" applyNumberFormat="1" applyFont="1" applyFill="1" applyBorder="1" applyAlignment="1">
      <alignment horizontal="right"/>
    </xf>
    <xf numFmtId="167" fontId="2" fillId="4" borderId="4" xfId="6" applyNumberFormat="1" applyFont="1" applyFill="1" applyBorder="1" applyAlignment="1">
      <alignment horizontal="right"/>
    </xf>
    <xf numFmtId="167" fontId="2" fillId="4" borderId="7" xfId="6" applyNumberFormat="1" applyFont="1" applyFill="1" applyBorder="1" applyAlignment="1">
      <alignment horizontal="right"/>
    </xf>
    <xf numFmtId="167" fontId="2" fillId="4" borderId="6"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4" borderId="7" xfId="6" applyNumberFormat="1" applyFont="1" applyFill="1" applyBorder="1" applyAlignment="1">
      <alignment horizontal="right"/>
    </xf>
    <xf numFmtId="168" fontId="2" fillId="4" borderId="6" xfId="6" applyNumberFormat="1" applyFont="1" applyFill="1" applyBorder="1" applyAlignment="1">
      <alignment horizontal="right"/>
    </xf>
    <xf numFmtId="167" fontId="2" fillId="4" borderId="2" xfId="6" applyNumberFormat="1" applyFont="1" applyFill="1" applyBorder="1" applyAlignment="1">
      <alignment horizontal="right"/>
    </xf>
    <xf numFmtId="182" fontId="3" fillId="0" borderId="5" xfId="1" applyNumberFormat="1" applyFont="1" applyBorder="1" applyAlignment="1">
      <alignment horizontal="right" vertical="center"/>
    </xf>
    <xf numFmtId="182" fontId="3" fillId="0" borderId="0" xfId="1" applyNumberFormat="1" applyFont="1" applyAlignment="1">
      <alignment horizontal="right" vertical="center"/>
    </xf>
    <xf numFmtId="182" fontId="0" fillId="0" borderId="0" xfId="1" applyNumberFormat="1" applyFont="1" applyAlignment="1">
      <alignment horizontal="right" vertical="center"/>
    </xf>
    <xf numFmtId="182" fontId="3" fillId="0" borderId="5" xfId="1" applyNumberFormat="1" applyFont="1" applyBorder="1" applyAlignment="1">
      <alignment horizontal="right"/>
    </xf>
    <xf numFmtId="182" fontId="3" fillId="0" borderId="0" xfId="1" applyNumberFormat="1" applyFont="1" applyAlignment="1">
      <alignment horizontal="right"/>
    </xf>
    <xf numFmtId="182" fontId="0" fillId="0" borderId="0" xfId="1" applyNumberFormat="1" applyFont="1" applyAlignment="1">
      <alignment horizontal="right"/>
    </xf>
    <xf numFmtId="182" fontId="0" fillId="0" borderId="0" xfId="1" applyNumberFormat="1" applyFont="1"/>
    <xf numFmtId="182" fontId="3" fillId="0" borderId="0" xfId="1" applyNumberFormat="1" applyFont="1"/>
    <xf numFmtId="182" fontId="1" fillId="0" borderId="0" xfId="1" applyNumberFormat="1" applyFont="1" applyAlignment="1">
      <alignment horizontal="right" vertical="center"/>
    </xf>
    <xf numFmtId="182" fontId="2" fillId="3" borderId="2" xfId="1" applyNumberFormat="1" applyFont="1" applyFill="1" applyBorder="1" applyAlignment="1">
      <alignment horizontal="right" vertical="center"/>
    </xf>
    <xf numFmtId="182" fontId="2" fillId="3" borderId="4" xfId="1" applyNumberFormat="1" applyFont="1" applyFill="1" applyBorder="1" applyAlignment="1">
      <alignment horizontal="right" vertical="center"/>
    </xf>
    <xf numFmtId="182" fontId="2" fillId="4" borderId="4" xfId="1" applyNumberFormat="1" applyFont="1" applyFill="1" applyBorder="1" applyAlignment="1">
      <alignment horizontal="right" vertical="center"/>
    </xf>
    <xf numFmtId="182" fontId="2" fillId="5" borderId="4" xfId="1" applyNumberFormat="1" applyFont="1" applyFill="1" applyBorder="1" applyAlignment="1">
      <alignment horizontal="center" vertical="center"/>
    </xf>
    <xf numFmtId="182" fontId="3" fillId="0" borderId="5" xfId="1" applyNumberFormat="1" applyFont="1" applyBorder="1" applyAlignment="1">
      <alignment vertical="center"/>
    </xf>
    <xf numFmtId="182" fontId="3" fillId="0" borderId="0" xfId="1" applyNumberFormat="1" applyFont="1" applyAlignment="1">
      <alignment vertical="center"/>
    </xf>
    <xf numFmtId="182" fontId="2" fillId="3" borderId="4" xfId="1" applyNumberFormat="1" applyFont="1" applyFill="1" applyBorder="1" applyAlignment="1">
      <alignment vertical="center"/>
    </xf>
    <xf numFmtId="182" fontId="2" fillId="4" borderId="4" xfId="1" applyNumberFormat="1" applyFont="1" applyFill="1" applyBorder="1" applyAlignment="1">
      <alignment vertical="center"/>
    </xf>
    <xf numFmtId="182" fontId="2" fillId="5" borderId="4" xfId="0" applyNumberFormat="1" applyFont="1" applyFill="1" applyBorder="1" applyAlignment="1">
      <alignment vertical="center"/>
    </xf>
    <xf numFmtId="182" fontId="2" fillId="6" borderId="4" xfId="1" applyNumberFormat="1" applyFont="1" applyFill="1" applyBorder="1" applyAlignment="1">
      <alignment vertical="center"/>
    </xf>
    <xf numFmtId="182" fontId="3" fillId="0" borderId="0" xfId="1" applyNumberFormat="1" applyFont="1" applyAlignment="1"/>
    <xf numFmtId="182" fontId="0" fillId="0" borderId="0" xfId="1" applyNumberFormat="1" applyFont="1" applyAlignment="1"/>
    <xf numFmtId="182" fontId="0" fillId="0" borderId="0" xfId="1" applyNumberFormat="1" applyFont="1" applyBorder="1" applyAlignment="1"/>
    <xf numFmtId="182" fontId="1" fillId="0" borderId="0" xfId="1" applyNumberFormat="1" applyFont="1" applyAlignment="1">
      <alignment horizontal="right"/>
    </xf>
    <xf numFmtId="182" fontId="2" fillId="3" borderId="2" xfId="1" applyNumberFormat="1" applyFont="1" applyFill="1" applyBorder="1" applyAlignment="1">
      <alignment horizontal="right"/>
    </xf>
    <xf numFmtId="182" fontId="2" fillId="4" borderId="4" xfId="1" applyNumberFormat="1" applyFont="1" applyFill="1" applyBorder="1" applyAlignment="1">
      <alignment horizontal="right"/>
    </xf>
    <xf numFmtId="167" fontId="2" fillId="3" borderId="2"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0" fontId="2" fillId="4" borderId="4" xfId="0" applyFont="1" applyFill="1" applyBorder="1"/>
    <xf numFmtId="0" fontId="2" fillId="4" borderId="7" xfId="0" applyFont="1" applyFill="1" applyBorder="1"/>
    <xf numFmtId="0" fontId="2" fillId="4" borderId="6" xfId="0" applyFont="1" applyFill="1" applyBorder="1"/>
    <xf numFmtId="182" fontId="2" fillId="3" borderId="3" xfId="4" applyNumberFormat="1" applyFont="1" applyFill="1" applyBorder="1" applyAlignment="1"/>
    <xf numFmtId="182" fontId="2" fillId="4" borderId="14" xfId="4" applyNumberFormat="1" applyFont="1" applyFill="1" applyBorder="1" applyAlignment="1"/>
    <xf numFmtId="182" fontId="2" fillId="4" borderId="13" xfId="4" applyNumberFormat="1" applyFont="1" applyFill="1" applyBorder="1" applyAlignment="1"/>
    <xf numFmtId="182" fontId="2" fillId="4" borderId="12" xfId="4" applyNumberFormat="1" applyFont="1" applyFill="1" applyBorder="1" applyAlignment="1"/>
    <xf numFmtId="182" fontId="2" fillId="4" borderId="3" xfId="4" applyNumberFormat="1" applyFont="1" applyFill="1" applyBorder="1" applyAlignment="1"/>
    <xf numFmtId="43" fontId="2" fillId="3" borderId="8" xfId="4" applyFont="1" applyFill="1" applyBorder="1" applyAlignment="1"/>
    <xf numFmtId="43" fontId="2" fillId="4" borderId="11" xfId="4" applyFont="1" applyFill="1" applyBorder="1" applyAlignment="1"/>
    <xf numFmtId="43" fontId="2" fillId="4" borderId="10" xfId="4" applyFont="1" applyFill="1" applyBorder="1" applyAlignment="1"/>
    <xf numFmtId="43" fontId="2" fillId="4" borderId="9" xfId="4" applyFont="1" applyFill="1" applyBorder="1" applyAlignment="1"/>
    <xf numFmtId="43" fontId="2" fillId="4" borderId="8" xfId="4" applyFont="1" applyFill="1" applyBorder="1" applyAlignment="1"/>
    <xf numFmtId="182" fontId="0" fillId="0" borderId="0" xfId="1" applyNumberFormat="1" applyFont="1" applyAlignment="1">
      <alignment horizontal="right" vertical="top"/>
    </xf>
    <xf numFmtId="182" fontId="0" fillId="8" borderId="0" xfId="1" applyNumberFormat="1" applyFont="1" applyFill="1" applyAlignment="1">
      <alignment horizontal="right"/>
    </xf>
    <xf numFmtId="39" fontId="3" fillId="0" borderId="16" xfId="0" applyNumberFormat="1" applyFont="1" applyBorder="1"/>
    <xf numFmtId="164" fontId="8" fillId="0" borderId="0" xfId="1" applyFont="1" applyBorder="1" applyAlignment="1">
      <alignment vertical="top" wrapText="1"/>
    </xf>
    <xf numFmtId="174" fontId="3" fillId="8" borderId="5" xfId="1" applyNumberFormat="1" applyFont="1" applyFill="1" applyBorder="1" applyAlignment="1">
      <alignment horizontal="right" vertical="center"/>
    </xf>
    <xf numFmtId="174" fontId="3" fillId="8" borderId="0" xfId="1" applyNumberFormat="1" applyFont="1" applyFill="1" applyAlignment="1">
      <alignment horizontal="right" vertical="center"/>
    </xf>
    <xf numFmtId="174" fontId="0" fillId="8" borderId="0" xfId="1" applyNumberFormat="1" applyFont="1" applyFill="1" applyAlignment="1">
      <alignment horizontal="right"/>
    </xf>
    <xf numFmtId="0" fontId="3" fillId="8" borderId="0" xfId="0" applyFont="1" applyFill="1" applyAlignment="1">
      <alignment horizontal="left" vertical="center" indent="1"/>
    </xf>
    <xf numFmtId="177" fontId="2" fillId="7" borderId="11" xfId="1" applyNumberFormat="1" applyFont="1" applyFill="1" applyBorder="1" applyAlignment="1">
      <alignment horizontal="center" vertical="center" wrapText="1"/>
    </xf>
    <xf numFmtId="177" fontId="2" fillId="7" borderId="14" xfId="1" applyNumberFormat="1" applyFont="1" applyFill="1" applyBorder="1" applyAlignment="1">
      <alignment horizontal="center" vertical="center" wrapText="1"/>
    </xf>
    <xf numFmtId="177" fontId="2" fillId="7" borderId="3" xfId="1" applyNumberFormat="1" applyFont="1" applyFill="1" applyBorder="1" applyAlignment="1">
      <alignment horizontal="center" vertical="center" wrapText="1"/>
    </xf>
    <xf numFmtId="164" fontId="3" fillId="0" borderId="5" xfId="1"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182" fontId="3" fillId="0" borderId="5" xfId="1" applyNumberFormat="1" applyFont="1" applyBorder="1" applyAlignment="1">
      <alignment horizontal="right" vertical="center" wrapText="1"/>
    </xf>
    <xf numFmtId="182" fontId="3" fillId="0" borderId="5" xfId="0" applyNumberFormat="1" applyFont="1" applyBorder="1" applyAlignment="1">
      <alignment horizontal="right" vertical="center" wrapText="1"/>
    </xf>
    <xf numFmtId="182" fontId="3" fillId="0" borderId="0" xfId="0" applyNumberFormat="1" applyFont="1" applyAlignment="1">
      <alignment horizontal="right" vertical="center" wrapText="1"/>
    </xf>
    <xf numFmtId="0" fontId="8" fillId="0" borderId="0" xfId="7" applyFont="1" applyAlignment="1">
      <alignment vertical="top" wrapText="1"/>
    </xf>
    <xf numFmtId="0" fontId="18" fillId="0" borderId="0" xfId="7" applyFont="1" applyAlignment="1">
      <alignment vertical="top" wrapText="1"/>
    </xf>
    <xf numFmtId="0" fontId="2" fillId="2" borderId="2" xfId="0" applyFont="1" applyFill="1" applyBorder="1" applyAlignment="1">
      <alignment horizontal="left"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2" xfId="0" applyFont="1" applyFill="1" applyBorder="1" applyAlignment="1">
      <alignment wrapText="1"/>
    </xf>
    <xf numFmtId="0" fontId="2" fillId="4" borderId="3" xfId="0" applyFont="1" applyFill="1" applyBorder="1"/>
    <xf numFmtId="0" fontId="2" fillId="4" borderId="2" xfId="0" applyFont="1" applyFill="1" applyBorder="1"/>
    <xf numFmtId="0" fontId="8" fillId="0" borderId="16" xfId="0" applyFont="1" applyBorder="1" applyAlignment="1">
      <alignment horizontal="left" vertical="top" wrapText="1"/>
    </xf>
    <xf numFmtId="0" fontId="13" fillId="0" borderId="0" xfId="0" applyFont="1" applyAlignment="1">
      <alignment horizontal="left" vertical="top" wrapText="1"/>
    </xf>
    <xf numFmtId="0" fontId="8" fillId="0" borderId="13" xfId="0" applyFont="1" applyBorder="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7" fontId="2" fillId="6" borderId="3" xfId="1" applyNumberFormat="1" applyFont="1" applyFill="1" applyBorder="1" applyAlignment="1">
      <alignment horizontal="center" vertical="center"/>
    </xf>
    <xf numFmtId="167" fontId="2" fillId="6" borderId="2" xfId="1"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77" fontId="2" fillId="7" borderId="2" xfId="1" applyNumberFormat="1" applyFont="1" applyFill="1" applyBorder="1" applyAlignment="1">
      <alignment horizontal="center" vertical="center" wrapText="1"/>
    </xf>
    <xf numFmtId="177" fontId="2" fillId="7" borderId="4" xfId="1" applyNumberFormat="1"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43" fontId="2" fillId="4" borderId="2" xfId="4" applyFont="1" applyFill="1" applyBorder="1" applyAlignment="1">
      <alignment horizontal="center" vertical="center"/>
    </xf>
    <xf numFmtId="177" fontId="2" fillId="7" borderId="3" xfId="1" applyNumberFormat="1" applyFont="1" applyFill="1" applyBorder="1" applyAlignment="1">
      <alignment horizontal="center" vertical="center" wrapText="1"/>
    </xf>
    <xf numFmtId="177" fontId="2" fillId="7"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F28149A7-540C-4972-8BD9-5DCF66DE8320}"/>
    <cellStyle name="Percent" xfId="3" builtinId="5"/>
  </cellStyles>
  <dxfs count="3">
    <dxf>
      <font>
        <color rgb="FFFF0000"/>
      </font>
      <fill>
        <patternFill>
          <bgColor rgb="FFFFE7FF"/>
        </patternFill>
      </fill>
    </dxf>
    <dxf>
      <font>
        <color rgb="FFFF0000"/>
      </font>
      <fill>
        <patternFill>
          <bgColor rgb="FFFFE7FF"/>
        </patternFill>
      </fill>
    </dxf>
    <dxf>
      <font>
        <color rgb="FFFF0000"/>
      </font>
      <fill>
        <patternFill>
          <bgColor rgb="FFFFE7FF"/>
        </patternFill>
      </fill>
    </dxf>
  </dxfs>
  <tableStyles count="0" defaultTableStyle="TableStyleMedium2" defaultPivotStyle="PivotStyleLight16"/>
  <colors>
    <mruColors>
      <color rgb="FFFFE7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342900</xdr:colOff>
      <xdr:row>1</xdr:row>
      <xdr:rowOff>151279</xdr:rowOff>
    </xdr:from>
    <xdr:ext cx="0" cy="925399"/>
    <xdr:pic>
      <xdr:nvPicPr>
        <xdr:cNvPr id="2" name="1 Imagen" descr="LOGO 40%.png">
          <a:extLst>
            <a:ext uri="{FF2B5EF4-FFF2-40B4-BE49-F238E27FC236}">
              <a16:creationId xmlns:a16="http://schemas.microsoft.com/office/drawing/2014/main" id="{8C3BB3F2-CE1D-4704-90DD-3165E8418009}"/>
            </a:ext>
          </a:extLst>
        </xdr:cNvPr>
        <xdr:cNvPicPr>
          <a:picLocks noChangeAspect="1"/>
        </xdr:cNvPicPr>
      </xdr:nvPicPr>
      <xdr:blipFill>
        <a:blip xmlns:r="http://schemas.openxmlformats.org/officeDocument/2006/relationships" r:embed="rId1" cstate="print"/>
        <a:stretch>
          <a:fillRect/>
        </a:stretch>
      </xdr:blipFill>
      <xdr:spPr>
        <a:xfrm>
          <a:off x="6772275" y="341779"/>
          <a:ext cx="0" cy="925399"/>
        </a:xfrm>
        <a:prstGeom prst="rect">
          <a:avLst/>
        </a:prstGeom>
      </xdr:spPr>
    </xdr:pic>
    <xdr:clientData/>
  </xdr:oneCellAnchor>
  <xdr:oneCellAnchor>
    <xdr:from>
      <xdr:col>4</xdr:col>
      <xdr:colOff>0</xdr:colOff>
      <xdr:row>1</xdr:row>
      <xdr:rowOff>20768</xdr:rowOff>
    </xdr:from>
    <xdr:ext cx="1520974" cy="779332"/>
    <xdr:pic>
      <xdr:nvPicPr>
        <xdr:cNvPr id="3" name="3 Imagen">
          <a:extLst>
            <a:ext uri="{FF2B5EF4-FFF2-40B4-BE49-F238E27FC236}">
              <a16:creationId xmlns:a16="http://schemas.microsoft.com/office/drawing/2014/main" id="{1D7B927E-59EF-4FD8-ACD7-550C7914F2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BFA69A80-D550-4529-A104-B52185533E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3EA1B59-F1ED-4444-8782-B9455FE2E036}"/>
            </a:ext>
          </a:extLst>
        </xdr:cNvPr>
        <xdr:cNvPicPr/>
      </xdr:nvPicPr>
      <xdr:blipFill>
        <a:blip xmlns:r="http://schemas.openxmlformats.org/officeDocument/2006/relationships" r:embed="rId4" cstate="print"/>
        <a:stretch>
          <a:fillRect/>
        </a:stretch>
      </xdr:blipFill>
      <xdr:spPr>
        <a:xfrm>
          <a:off x="0" y="0"/>
          <a:ext cx="336176" cy="1971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0</xdr:colOff>
      <xdr:row>1</xdr:row>
      <xdr:rowOff>104775</xdr:rowOff>
    </xdr:from>
    <xdr:ext cx="0" cy="716865"/>
    <xdr:pic>
      <xdr:nvPicPr>
        <xdr:cNvPr id="2" name="1 Imagen">
          <a:extLst>
            <a:ext uri="{FF2B5EF4-FFF2-40B4-BE49-F238E27FC236}">
              <a16:creationId xmlns:a16="http://schemas.microsoft.com/office/drawing/2014/main" id="{DE68BCEC-9ACD-45FB-81B9-94265BBA7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07125" y="295275"/>
          <a:ext cx="0" cy="716865"/>
        </a:xfrm>
        <a:prstGeom prst="rect">
          <a:avLst/>
        </a:prstGeom>
      </xdr:spPr>
    </xdr:pic>
    <xdr:clientData/>
  </xdr:oneCellAnchor>
  <xdr:oneCellAnchor>
    <xdr:from>
      <xdr:col>1</xdr:col>
      <xdr:colOff>800100</xdr:colOff>
      <xdr:row>1</xdr:row>
      <xdr:rowOff>104775</xdr:rowOff>
    </xdr:from>
    <xdr:ext cx="0" cy="640665"/>
    <xdr:pic>
      <xdr:nvPicPr>
        <xdr:cNvPr id="3" name="5 Imagen">
          <a:extLst>
            <a:ext uri="{FF2B5EF4-FFF2-40B4-BE49-F238E27FC236}">
              <a16:creationId xmlns:a16="http://schemas.microsoft.com/office/drawing/2014/main" id="{27A8B548-72D1-41AB-8269-4E1582EEE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295275"/>
          <a:ext cx="0" cy="640665"/>
        </a:xfrm>
        <a:prstGeom prst="rect">
          <a:avLst/>
        </a:prstGeom>
      </xdr:spPr>
    </xdr:pic>
    <xdr:clientData/>
  </xdr:oneCellAnchor>
  <xdr:oneCellAnchor>
    <xdr:from>
      <xdr:col>14</xdr:col>
      <xdr:colOff>672323</xdr:colOff>
      <xdr:row>1</xdr:row>
      <xdr:rowOff>96968</xdr:rowOff>
    </xdr:from>
    <xdr:ext cx="1520974" cy="779332"/>
    <xdr:pic>
      <xdr:nvPicPr>
        <xdr:cNvPr id="4" name="3 Imagen">
          <a:extLst>
            <a:ext uri="{FF2B5EF4-FFF2-40B4-BE49-F238E27FC236}">
              <a16:creationId xmlns:a16="http://schemas.microsoft.com/office/drawing/2014/main" id="{A0EEF47E-AFF6-4923-B279-55A4BD7A8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0723" y="2874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5" name="4 Imagen">
          <a:extLst>
            <a:ext uri="{FF2B5EF4-FFF2-40B4-BE49-F238E27FC236}">
              <a16:creationId xmlns:a16="http://schemas.microsoft.com/office/drawing/2014/main" id="{16C187C1-4E45-4360-BD1D-6781148AD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6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6" name="Picture 10">
          <a:extLst>
            <a:ext uri="{FF2B5EF4-FFF2-40B4-BE49-F238E27FC236}">
              <a16:creationId xmlns:a16="http://schemas.microsoft.com/office/drawing/2014/main" id="{025E655D-49BE-4454-B39C-BFBF4CF71F4B}"/>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544BCA6D-2727-4319-B6D3-D488B2AC6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734ED019-5FC2-4D68-A8AD-46FD9A6A41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F79AEBEC-7F7B-4398-AA7C-7EA3166D4174}"/>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B01340C1-B33D-4AD0-B5FD-9AA4F2B76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266700"/>
          <a:ext cx="863575" cy="857650"/>
        </a:xfrm>
        <a:prstGeom prst="rect">
          <a:avLst/>
        </a:prstGeom>
      </xdr:spPr>
    </xdr:pic>
    <xdr:clientData/>
  </xdr:oneCellAnchor>
  <xdr:oneCellAnchor>
    <xdr:from>
      <xdr:col>14</xdr:col>
      <xdr:colOff>338978</xdr:colOff>
      <xdr:row>1</xdr:row>
      <xdr:rowOff>66675</xdr:rowOff>
    </xdr:from>
    <xdr:ext cx="1536071" cy="787067"/>
    <xdr:pic>
      <xdr:nvPicPr>
        <xdr:cNvPr id="3" name="3 Imagen">
          <a:extLst>
            <a:ext uri="{FF2B5EF4-FFF2-40B4-BE49-F238E27FC236}">
              <a16:creationId xmlns:a16="http://schemas.microsoft.com/office/drawing/2014/main" id="{80E64C58-C5A3-4D65-8C6B-ABC939E8CD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3778" y="2571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4" name="Picture 10">
          <a:extLst>
            <a:ext uri="{FF2B5EF4-FFF2-40B4-BE49-F238E27FC236}">
              <a16:creationId xmlns:a16="http://schemas.microsoft.com/office/drawing/2014/main" id="{44EA20DC-CBFF-454C-9CB8-B6F3B7052088}"/>
            </a:ext>
          </a:extLst>
        </xdr:cNvPr>
        <xdr:cNvPicPr/>
      </xdr:nvPicPr>
      <xdr:blipFill>
        <a:blip xmlns:r="http://schemas.openxmlformats.org/officeDocument/2006/relationships" r:embed="rId3" cstate="print"/>
        <a:stretch>
          <a:fillRect/>
        </a:stretch>
      </xdr:blipFill>
      <xdr:spPr>
        <a:xfrm>
          <a:off x="0" y="0"/>
          <a:ext cx="336176" cy="2028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34857AA3-55E3-47AE-8F4D-D07985DAE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160543</xdr:colOff>
      <xdr:row>1</xdr:row>
      <xdr:rowOff>219075</xdr:rowOff>
    </xdr:from>
    <xdr:ext cx="1480303" cy="758492"/>
    <xdr:pic>
      <xdr:nvPicPr>
        <xdr:cNvPr id="3" name="3 Imagen">
          <a:extLst>
            <a:ext uri="{FF2B5EF4-FFF2-40B4-BE49-F238E27FC236}">
              <a16:creationId xmlns:a16="http://schemas.microsoft.com/office/drawing/2014/main" id="{A3BE79ED-D561-42A9-B179-10B3485F6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91068" y="409575"/>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7E22A498-D0DF-43F8-A330-F50F42FA999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17C774EE-7C8B-46D1-BAC0-F67378516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BB5C4401-D105-4BCF-810D-BEA9095B65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729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D4C93C2E-6A8B-4CB3-B340-584EBD57F70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90E7FA89-0AB9-419D-AD61-4D750FCB8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2981BF47-9E31-46D8-AEA6-5C377189BF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53294"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5EE754FE-A613-4ABD-B58C-C5099BB0B237}"/>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13</xdr:col>
      <xdr:colOff>547687</xdr:colOff>
      <xdr:row>0</xdr:row>
      <xdr:rowOff>42333</xdr:rowOff>
    </xdr:from>
    <xdr:ext cx="1480303" cy="758492"/>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24307" y="42333"/>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275167</xdr:colOff>
      <xdr:row>6</xdr:row>
      <xdr:rowOff>116418</xdr:rowOff>
    </xdr:to>
    <xdr:pic>
      <xdr:nvPicPr>
        <xdr:cNvPr id="2" name="Picture 10">
          <a:extLst>
            <a:ext uri="{FF2B5EF4-FFF2-40B4-BE49-F238E27FC236}">
              <a16:creationId xmlns:a16="http://schemas.microsoft.com/office/drawing/2014/main" id="{CD5F5502-D91B-467E-8F96-5B0979B7AD8B}"/>
            </a:ext>
          </a:extLst>
        </xdr:cNvPr>
        <xdr:cNvPicPr/>
      </xdr:nvPicPr>
      <xdr:blipFill>
        <a:blip xmlns:r="http://schemas.openxmlformats.org/officeDocument/2006/relationships" r:embed="rId1" cstate="print"/>
        <a:stretch>
          <a:fillRect/>
        </a:stretch>
      </xdr:blipFill>
      <xdr:spPr>
        <a:xfrm>
          <a:off x="0" y="1"/>
          <a:ext cx="275167" cy="1526117"/>
        </a:xfrm>
        <a:prstGeom prst="rect">
          <a:avLst/>
        </a:prstGeom>
      </xdr:spPr>
    </xdr:pic>
    <xdr:clientData/>
  </xdr:twoCellAnchor>
  <xdr:twoCellAnchor editAs="oneCell">
    <xdr:from>
      <xdr:col>0</xdr:col>
      <xdr:colOff>330200</xdr:colOff>
      <xdr:row>0</xdr:row>
      <xdr:rowOff>31750</xdr:rowOff>
    </xdr:from>
    <xdr:to>
      <xdr:col>1</xdr:col>
      <xdr:colOff>2333225</xdr:colOff>
      <xdr:row>4</xdr:row>
      <xdr:rowOff>44187</xdr:rowOff>
    </xdr:to>
    <xdr:pic>
      <xdr:nvPicPr>
        <xdr:cNvPr id="3" name="Imagen 4">
          <a:extLst>
            <a:ext uri="{FF2B5EF4-FFF2-40B4-BE49-F238E27FC236}">
              <a16:creationId xmlns:a16="http://schemas.microsoft.com/office/drawing/2014/main" id="{1512263F-DF7E-4030-AA35-FD8AFFCFEE59}"/>
            </a:ext>
          </a:extLst>
        </xdr:cNvPr>
        <xdr:cNvPicPr>
          <a:picLocks noChangeAspect="1"/>
        </xdr:cNvPicPr>
      </xdr:nvPicPr>
      <xdr:blipFill>
        <a:blip xmlns:r="http://schemas.openxmlformats.org/officeDocument/2006/relationships" r:embed="rId2"/>
        <a:stretch>
          <a:fillRect/>
        </a:stretch>
      </xdr:blipFill>
      <xdr:spPr>
        <a:xfrm>
          <a:off x="282575" y="31750"/>
          <a:ext cx="2336400" cy="1031612"/>
        </a:xfrm>
        <a:prstGeom prst="rect">
          <a:avLst/>
        </a:prstGeom>
      </xdr:spPr>
    </xdr:pic>
    <xdr:clientData/>
  </xdr:twoCellAnchor>
  <xdr:twoCellAnchor editAs="oneCell">
    <xdr:from>
      <xdr:col>14</xdr:col>
      <xdr:colOff>529168</xdr:colOff>
      <xdr:row>0</xdr:row>
      <xdr:rowOff>0</xdr:rowOff>
    </xdr:from>
    <xdr:to>
      <xdr:col>17</xdr:col>
      <xdr:colOff>46765</xdr:colOff>
      <xdr:row>4</xdr:row>
      <xdr:rowOff>115351</xdr:rowOff>
    </xdr:to>
    <xdr:pic>
      <xdr:nvPicPr>
        <xdr:cNvPr id="4" name="Imagen 3">
          <a:extLst>
            <a:ext uri="{FF2B5EF4-FFF2-40B4-BE49-F238E27FC236}">
              <a16:creationId xmlns:a16="http://schemas.microsoft.com/office/drawing/2014/main" id="{D4EEA2EF-C99C-4E61-A326-ACD7D824B552}"/>
            </a:ext>
          </a:extLst>
        </xdr:cNvPr>
        <xdr:cNvPicPr>
          <a:picLocks noChangeAspect="1"/>
        </xdr:cNvPicPr>
      </xdr:nvPicPr>
      <xdr:blipFill>
        <a:blip xmlns:r="http://schemas.openxmlformats.org/officeDocument/2006/relationships" r:embed="rId3"/>
        <a:stretch>
          <a:fillRect/>
        </a:stretch>
      </xdr:blipFill>
      <xdr:spPr>
        <a:xfrm>
          <a:off x="18836218" y="0"/>
          <a:ext cx="2289372" cy="11345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83B9C1-4BC0-4F2E-9805-D90FFA1AAE10}"/>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2013576</xdr:colOff>
      <xdr:row>4</xdr:row>
      <xdr:rowOff>56445</xdr:rowOff>
    </xdr:to>
    <xdr:pic>
      <xdr:nvPicPr>
        <xdr:cNvPr id="3" name="Imagen 2">
          <a:extLst>
            <a:ext uri="{FF2B5EF4-FFF2-40B4-BE49-F238E27FC236}">
              <a16:creationId xmlns:a16="http://schemas.microsoft.com/office/drawing/2014/main" id="{C44A2850-B1AC-4058-829F-D8FADCE55995}"/>
            </a:ext>
          </a:extLst>
        </xdr:cNvPr>
        <xdr:cNvPicPr>
          <a:picLocks noChangeAspect="1"/>
        </xdr:cNvPicPr>
      </xdr:nvPicPr>
      <xdr:blipFill>
        <a:blip xmlns:r="http://schemas.openxmlformats.org/officeDocument/2006/relationships" r:embed="rId2"/>
        <a:stretch>
          <a:fillRect/>
        </a:stretch>
      </xdr:blipFill>
      <xdr:spPr>
        <a:xfrm>
          <a:off x="514351" y="102308"/>
          <a:ext cx="2013575" cy="973312"/>
        </a:xfrm>
        <a:prstGeom prst="rect">
          <a:avLst/>
        </a:prstGeom>
      </xdr:spPr>
    </xdr:pic>
    <xdr:clientData/>
  </xdr:twoCellAnchor>
  <xdr:twoCellAnchor editAs="oneCell">
    <xdr:from>
      <xdr:col>15</xdr:col>
      <xdr:colOff>391934</xdr:colOff>
      <xdr:row>0</xdr:row>
      <xdr:rowOff>42334</xdr:rowOff>
    </xdr:from>
    <xdr:to>
      <xdr:col>17</xdr:col>
      <xdr:colOff>63499</xdr:colOff>
      <xdr:row>4</xdr:row>
      <xdr:rowOff>0</xdr:rowOff>
    </xdr:to>
    <xdr:pic>
      <xdr:nvPicPr>
        <xdr:cNvPr id="4" name="Imagen 3">
          <a:extLst>
            <a:ext uri="{FF2B5EF4-FFF2-40B4-BE49-F238E27FC236}">
              <a16:creationId xmlns:a16="http://schemas.microsoft.com/office/drawing/2014/main" id="{FE243CEE-5D98-4AE2-AEAA-52F5597AAD3B}"/>
            </a:ext>
          </a:extLst>
        </xdr:cNvPr>
        <xdr:cNvPicPr>
          <a:picLocks noChangeAspect="1"/>
        </xdr:cNvPicPr>
      </xdr:nvPicPr>
      <xdr:blipFill>
        <a:blip xmlns:r="http://schemas.openxmlformats.org/officeDocument/2006/relationships" r:embed="rId3"/>
        <a:stretch>
          <a:fillRect/>
        </a:stretch>
      </xdr:blipFill>
      <xdr:spPr>
        <a:xfrm>
          <a:off x="22270859" y="42334"/>
          <a:ext cx="1919465" cy="97684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1A7F00-C545-4125-85AD-F1DFF82F1F22}"/>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DBDCD765-2039-4966-BF64-EF1AAC281B7F}"/>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501932</xdr:colOff>
      <xdr:row>4</xdr:row>
      <xdr:rowOff>108797</xdr:rowOff>
    </xdr:to>
    <xdr:pic>
      <xdr:nvPicPr>
        <xdr:cNvPr id="4" name="Imagen 3">
          <a:extLst>
            <a:ext uri="{FF2B5EF4-FFF2-40B4-BE49-F238E27FC236}">
              <a16:creationId xmlns:a16="http://schemas.microsoft.com/office/drawing/2014/main" id="{1C9F069B-0A03-4D16-B4B9-D004761C43F6}"/>
            </a:ext>
          </a:extLst>
        </xdr:cNvPr>
        <xdr:cNvPicPr>
          <a:picLocks noChangeAspect="1"/>
        </xdr:cNvPicPr>
      </xdr:nvPicPr>
      <xdr:blipFill>
        <a:blip xmlns:r="http://schemas.openxmlformats.org/officeDocument/2006/relationships" r:embed="rId3"/>
        <a:stretch>
          <a:fillRect/>
        </a:stretch>
      </xdr:blipFill>
      <xdr:spPr>
        <a:xfrm>
          <a:off x="21066125" y="158751"/>
          <a:ext cx="1943382" cy="969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3CD8DD4-34BE-4FF4-BA45-56395C20C550}"/>
            </a:ext>
          </a:extLst>
        </xdr:cNvPr>
        <xdr:cNvPicPr>
          <a:picLocks noChangeAspect="1"/>
        </xdr:cNvPicPr>
      </xdr:nvPicPr>
      <xdr:blipFill>
        <a:blip xmlns:r="http://schemas.openxmlformats.org/officeDocument/2006/relationships" r:embed="rId1" cstate="print"/>
        <a:stretch>
          <a:fillRect/>
        </a:stretch>
      </xdr:blipFill>
      <xdr:spPr>
        <a:xfrm>
          <a:off x="16192500" y="341779"/>
          <a:ext cx="0" cy="925399"/>
        </a:xfrm>
        <a:prstGeom prst="rect">
          <a:avLst/>
        </a:prstGeom>
      </xdr:spPr>
    </xdr:pic>
    <xdr:clientData/>
  </xdr:oneCellAnchor>
  <xdr:oneCellAnchor>
    <xdr:from>
      <xdr:col>15</xdr:col>
      <xdr:colOff>62723</xdr:colOff>
      <xdr:row>1</xdr:row>
      <xdr:rowOff>20768</xdr:rowOff>
    </xdr:from>
    <xdr:ext cx="1520974" cy="779332"/>
    <xdr:pic>
      <xdr:nvPicPr>
        <xdr:cNvPr id="3" name="3 Imagen">
          <a:extLst>
            <a:ext uri="{FF2B5EF4-FFF2-40B4-BE49-F238E27FC236}">
              <a16:creationId xmlns:a16="http://schemas.microsoft.com/office/drawing/2014/main" id="{FFBEE607-88C4-4DB1-B55F-A774A51790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12223"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67D1F0A3-090D-4194-87F5-9CDBCF98A9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78D2E36-2498-4913-BC48-9570DDACFB32}"/>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41EADA0-13EB-4CCF-8EFE-36E6A6BC6D21}"/>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EBF74DA6-7755-439C-B4A4-A1C562B158D7}"/>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504314</xdr:colOff>
      <xdr:row>4</xdr:row>
      <xdr:rowOff>108797</xdr:rowOff>
    </xdr:to>
    <xdr:pic>
      <xdr:nvPicPr>
        <xdr:cNvPr id="4" name="Imagen 3">
          <a:extLst>
            <a:ext uri="{FF2B5EF4-FFF2-40B4-BE49-F238E27FC236}">
              <a16:creationId xmlns:a16="http://schemas.microsoft.com/office/drawing/2014/main" id="{E0A344CA-7AC9-4204-848A-8F85836961A7}"/>
            </a:ext>
          </a:extLst>
        </xdr:cNvPr>
        <xdr:cNvPicPr>
          <a:picLocks noChangeAspect="1"/>
        </xdr:cNvPicPr>
      </xdr:nvPicPr>
      <xdr:blipFill>
        <a:blip xmlns:r="http://schemas.openxmlformats.org/officeDocument/2006/relationships" r:embed="rId3"/>
        <a:stretch>
          <a:fillRect/>
        </a:stretch>
      </xdr:blipFill>
      <xdr:spPr>
        <a:xfrm>
          <a:off x="23390225" y="158751"/>
          <a:ext cx="1945764" cy="9692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6FABAC5-F7BC-460C-B2BB-A37BAAF782A2}"/>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twoCellAnchor editAs="oneCell">
    <xdr:from>
      <xdr:col>1</xdr:col>
      <xdr:colOff>1</xdr:colOff>
      <xdr:row>0</xdr:row>
      <xdr:rowOff>102308</xdr:rowOff>
    </xdr:from>
    <xdr:to>
      <xdr:col>1</xdr:col>
      <xdr:colOff>2000241</xdr:colOff>
      <xdr:row>4</xdr:row>
      <xdr:rowOff>60255</xdr:rowOff>
    </xdr:to>
    <xdr:pic>
      <xdr:nvPicPr>
        <xdr:cNvPr id="3" name="Imagen 2">
          <a:extLst>
            <a:ext uri="{FF2B5EF4-FFF2-40B4-BE49-F238E27FC236}">
              <a16:creationId xmlns:a16="http://schemas.microsoft.com/office/drawing/2014/main" id="{2012B95A-795C-4930-BE3F-F1E3CED2DE2B}"/>
            </a:ext>
          </a:extLst>
        </xdr:cNvPr>
        <xdr:cNvPicPr>
          <a:picLocks noChangeAspect="1"/>
        </xdr:cNvPicPr>
      </xdr:nvPicPr>
      <xdr:blipFill>
        <a:blip xmlns:r="http://schemas.openxmlformats.org/officeDocument/2006/relationships" r:embed="rId2"/>
        <a:stretch>
          <a:fillRect/>
        </a:stretch>
      </xdr:blipFill>
      <xdr:spPr>
        <a:xfrm>
          <a:off x="514351" y="102308"/>
          <a:ext cx="2000240" cy="977122"/>
        </a:xfrm>
        <a:prstGeom prst="rect">
          <a:avLst/>
        </a:prstGeom>
      </xdr:spPr>
    </xdr:pic>
    <xdr:clientData/>
  </xdr:twoCellAnchor>
  <xdr:twoCellAnchor editAs="oneCell">
    <xdr:from>
      <xdr:col>14</xdr:col>
      <xdr:colOff>539750</xdr:colOff>
      <xdr:row>0</xdr:row>
      <xdr:rowOff>158751</xdr:rowOff>
    </xdr:from>
    <xdr:to>
      <xdr:col>16</xdr:col>
      <xdr:colOff>518896</xdr:colOff>
      <xdr:row>4</xdr:row>
      <xdr:rowOff>93557</xdr:rowOff>
    </xdr:to>
    <xdr:pic>
      <xdr:nvPicPr>
        <xdr:cNvPr id="4" name="Imagen 3">
          <a:extLst>
            <a:ext uri="{FF2B5EF4-FFF2-40B4-BE49-F238E27FC236}">
              <a16:creationId xmlns:a16="http://schemas.microsoft.com/office/drawing/2014/main" id="{0B863F6B-0F8D-4AA3-BB14-8878E91ECFF8}"/>
            </a:ext>
          </a:extLst>
        </xdr:cNvPr>
        <xdr:cNvPicPr>
          <a:picLocks noChangeAspect="1"/>
        </xdr:cNvPicPr>
      </xdr:nvPicPr>
      <xdr:blipFill>
        <a:blip xmlns:r="http://schemas.openxmlformats.org/officeDocument/2006/relationships" r:embed="rId3"/>
        <a:stretch>
          <a:fillRect/>
        </a:stretch>
      </xdr:blipFill>
      <xdr:spPr>
        <a:xfrm>
          <a:off x="20637500" y="158751"/>
          <a:ext cx="1967150" cy="9539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C53CDF06-BE42-4B0C-90E7-B1698D7A8AAC}"/>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8BD6218E-6C2C-478D-A8E2-0D7C97D7EA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CDE0CBEC-7F61-4985-8D04-F6BECBC9BEEC}"/>
            </a:ext>
          </a:extLst>
        </xdr:cNvPr>
        <xdr:cNvPicPr>
          <a:picLocks noChangeAspect="1"/>
        </xdr:cNvPicPr>
      </xdr:nvPicPr>
      <xdr:blipFill>
        <a:blip xmlns:r="http://schemas.openxmlformats.org/officeDocument/2006/relationships" r:embed="rId3"/>
        <a:stretch>
          <a:fillRect/>
        </a:stretch>
      </xdr:blipFill>
      <xdr:spPr>
        <a:xfrm>
          <a:off x="11207750" y="158751"/>
          <a:ext cx="1965789" cy="968949"/>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1A79AFA-2305-474F-8B6A-3ED274BFC9FE}"/>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0C967878-2A47-4AA8-AAE3-D8335F0A61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30DE1C55-8644-4B9F-8DFE-7D877A6847C8}"/>
            </a:ext>
          </a:extLst>
        </xdr:cNvPr>
        <xdr:cNvPicPr>
          <a:picLocks noChangeAspect="1"/>
        </xdr:cNvPicPr>
      </xdr:nvPicPr>
      <xdr:blipFill>
        <a:blip xmlns:r="http://schemas.openxmlformats.org/officeDocument/2006/relationships" r:embed="rId3"/>
        <a:stretch>
          <a:fillRect/>
        </a:stretch>
      </xdr:blipFill>
      <xdr:spPr>
        <a:xfrm>
          <a:off x="20980400" y="158751"/>
          <a:ext cx="1965789" cy="9689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7EFA0E2A-2579-4D48-882E-6E35253AE1A1}"/>
            </a:ext>
          </a:extLst>
        </xdr:cNvPr>
        <xdr:cNvPicPr>
          <a:picLocks noChangeAspect="1"/>
        </xdr:cNvPicPr>
      </xdr:nvPicPr>
      <xdr:blipFill>
        <a:blip xmlns:r="http://schemas.openxmlformats.org/officeDocument/2006/relationships" r:embed="rId1" cstate="print"/>
        <a:stretch>
          <a:fillRect/>
        </a:stretch>
      </xdr:blipFill>
      <xdr:spPr>
        <a:xfrm>
          <a:off x="1582102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33C7B124-91BA-4577-B3EF-1E64D1D84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788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4B31025-B0BB-4138-95A7-10EDA7A73A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63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9BE65E81-51DE-4C05-8F1F-6C07FA9B012B}"/>
            </a:ext>
          </a:extLst>
        </xdr:cNvPr>
        <xdr:cNvPicPr/>
      </xdr:nvPicPr>
      <xdr:blipFill>
        <a:blip xmlns:r="http://schemas.openxmlformats.org/officeDocument/2006/relationships" r:embed="rId4" cstate="print"/>
        <a:stretch>
          <a:fillRect/>
        </a:stretch>
      </xdr:blipFill>
      <xdr:spPr>
        <a:xfrm>
          <a:off x="0" y="0"/>
          <a:ext cx="336176"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38100</xdr:rowOff>
    </xdr:to>
    <xdr:pic>
      <xdr:nvPicPr>
        <xdr:cNvPr id="5" name="Picture 10">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4" cstate="print"/>
        <a:stretch>
          <a:fillRect/>
        </a:stretch>
      </xdr:blipFill>
      <xdr:spPr>
        <a:xfrm>
          <a:off x="0" y="0"/>
          <a:ext cx="336176" cy="1562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0824B5F-4E28-4AAD-B75C-0BADF185A91B}"/>
            </a:ext>
          </a:extLst>
        </xdr:cNvPr>
        <xdr:cNvPicPr>
          <a:picLocks noChangeAspect="1"/>
        </xdr:cNvPicPr>
      </xdr:nvPicPr>
      <xdr:blipFill>
        <a:blip xmlns:r="http://schemas.openxmlformats.org/officeDocument/2006/relationships" r:embed="rId1" cstate="print"/>
        <a:stretch>
          <a:fillRect/>
        </a:stretch>
      </xdr:blipFill>
      <xdr:spPr>
        <a:xfrm>
          <a:off x="161544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153A2F6D-1BDB-47EA-B65F-3BC749E54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836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AD596CF-5096-4E83-9A67-28D05CA9EC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5993</xdr:rowOff>
    </xdr:to>
    <xdr:pic>
      <xdr:nvPicPr>
        <xdr:cNvPr id="5" name="Picture 10">
          <a:extLst>
            <a:ext uri="{FF2B5EF4-FFF2-40B4-BE49-F238E27FC236}">
              <a16:creationId xmlns:a16="http://schemas.microsoft.com/office/drawing/2014/main" id="{0DDC9535-EFED-405E-AD9F-3765887D6572}"/>
            </a:ext>
          </a:extLst>
        </xdr:cNvPr>
        <xdr:cNvPicPr/>
      </xdr:nvPicPr>
      <xdr:blipFill>
        <a:blip xmlns:r="http://schemas.openxmlformats.org/officeDocument/2006/relationships" r:embed="rId4" cstate="print"/>
        <a:stretch>
          <a:fillRect/>
        </a:stretch>
      </xdr:blipFill>
      <xdr:spPr>
        <a:xfrm>
          <a:off x="0" y="0"/>
          <a:ext cx="336176" cy="2034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99F8D82-7DC7-4B79-A549-E6AF88E47851}"/>
            </a:ext>
          </a:extLst>
        </xdr:cNvPr>
        <xdr:cNvPicPr>
          <a:picLocks noChangeAspect="1"/>
        </xdr:cNvPicPr>
      </xdr:nvPicPr>
      <xdr:blipFill>
        <a:blip xmlns:r="http://schemas.openxmlformats.org/officeDocument/2006/relationships" r:embed="rId1" cstate="print"/>
        <a:stretch>
          <a:fillRect/>
        </a:stretch>
      </xdr:blipFill>
      <xdr:spPr>
        <a:xfrm>
          <a:off x="15735300" y="341779"/>
          <a:ext cx="0" cy="925399"/>
        </a:xfrm>
        <a:prstGeom prst="rect">
          <a:avLst/>
        </a:prstGeom>
      </xdr:spPr>
    </xdr:pic>
    <xdr:clientData/>
  </xdr:oneCellAnchor>
  <xdr:oneCellAnchor>
    <xdr:from>
      <xdr:col>15</xdr:col>
      <xdr:colOff>319898</xdr:colOff>
      <xdr:row>1</xdr:row>
      <xdr:rowOff>68393</xdr:rowOff>
    </xdr:from>
    <xdr:ext cx="1520974" cy="779332"/>
    <xdr:pic>
      <xdr:nvPicPr>
        <xdr:cNvPr id="3" name="3 Imagen">
          <a:extLst>
            <a:ext uri="{FF2B5EF4-FFF2-40B4-BE49-F238E27FC236}">
              <a16:creationId xmlns:a16="http://schemas.microsoft.com/office/drawing/2014/main" id="{6749AE45-4DD5-4DF5-807F-CB78F002DD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50298" y="258893"/>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44510682-FFD8-42B9-8E23-01F0B0F37C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0B4A167B-8A7C-42E8-88EA-2F52CDDE2445}"/>
            </a:ext>
          </a:extLst>
        </xdr:cNvPr>
        <xdr:cNvPicPr/>
      </xdr:nvPicPr>
      <xdr:blipFill>
        <a:blip xmlns:r="http://schemas.openxmlformats.org/officeDocument/2006/relationships" r:embed="rId4" cstate="print"/>
        <a:stretch>
          <a:fillRect/>
        </a:stretch>
      </xdr:blipFill>
      <xdr:spPr>
        <a:xfrm>
          <a:off x="0" y="0"/>
          <a:ext cx="336176" cy="2038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FEFFCE4-EA8F-488A-B547-EE0BE33FCCCD}"/>
            </a:ext>
          </a:extLst>
        </xdr:cNvPr>
        <xdr:cNvPicPr>
          <a:picLocks noChangeAspect="1"/>
        </xdr:cNvPicPr>
      </xdr:nvPicPr>
      <xdr:blipFill>
        <a:blip xmlns:r="http://schemas.openxmlformats.org/officeDocument/2006/relationships" r:embed="rId1" cstate="print"/>
        <a:stretch>
          <a:fillRect/>
        </a:stretch>
      </xdr:blipFill>
      <xdr:spPr>
        <a:xfrm>
          <a:off x="156781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AB001382-11F8-4D51-917A-1C352987B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360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EFB5E3D-FA86-4558-AA1E-AF78850354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DB9EB64D-6765-4FC4-8ABB-61BF78BF909F}"/>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1E6609DF-1049-4D26-A7BB-FEE694BB2BAA}"/>
            </a:ext>
          </a:extLst>
        </xdr:cNvPr>
        <xdr:cNvPicPr>
          <a:picLocks noChangeAspect="1"/>
        </xdr:cNvPicPr>
      </xdr:nvPicPr>
      <xdr:blipFill>
        <a:blip xmlns:r="http://schemas.openxmlformats.org/officeDocument/2006/relationships" r:embed="rId1" cstate="print"/>
        <a:stretch>
          <a:fillRect/>
        </a:stretch>
      </xdr:blipFill>
      <xdr:spPr>
        <a:xfrm>
          <a:off x="159448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456C0C05-F94C-448E-87DC-2DF34A28D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27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7613EF78-6797-43C3-B46D-BCE1AABDF1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9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494EBFFC-6DEF-49AF-A1C5-F23136F86977}"/>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810E9769-A112-46E0-8A2F-516CBB01534A}"/>
            </a:ext>
          </a:extLst>
        </xdr:cNvPr>
        <xdr:cNvPicPr>
          <a:picLocks noChangeAspect="1"/>
        </xdr:cNvPicPr>
      </xdr:nvPicPr>
      <xdr:blipFill>
        <a:blip xmlns:r="http://schemas.openxmlformats.org/officeDocument/2006/relationships" r:embed="rId1" cstate="print"/>
        <a:stretch>
          <a:fillRect/>
        </a:stretch>
      </xdr:blipFill>
      <xdr:spPr>
        <a:xfrm>
          <a:off x="1610677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BEB8CEC6-181F-4746-9E25-3D556D0C2F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A682D04F-8199-4DCB-B016-8AA413D33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9525</xdr:rowOff>
    </xdr:to>
    <xdr:pic>
      <xdr:nvPicPr>
        <xdr:cNvPr id="5" name="Picture 10">
          <a:extLst>
            <a:ext uri="{FF2B5EF4-FFF2-40B4-BE49-F238E27FC236}">
              <a16:creationId xmlns:a16="http://schemas.microsoft.com/office/drawing/2014/main" id="{8A871406-04BD-40A8-8A72-633120732E4F}"/>
            </a:ext>
          </a:extLst>
        </xdr:cNvPr>
        <xdr:cNvPicPr/>
      </xdr:nvPicPr>
      <xdr:blipFill>
        <a:blip xmlns:r="http://schemas.openxmlformats.org/officeDocument/2006/relationships" r:embed="rId4" cstate="print"/>
        <a:stretch>
          <a:fillRect/>
        </a:stretch>
      </xdr:blipFill>
      <xdr:spPr>
        <a:xfrm>
          <a:off x="0" y="0"/>
          <a:ext cx="336176" cy="2047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A5B0-DA26-4B77-AF47-AF6ADF7F7E6C}">
  <sheetPr codeName="Hoja1">
    <pageSetUpPr fitToPage="1"/>
  </sheetPr>
  <dimension ref="A1:M65"/>
  <sheetViews>
    <sheetView showGridLines="0" topLeftCell="A19" zoomScale="85" zoomScaleNormal="85" workbookViewId="0">
      <selection activeCell="J18" sqref="J18"/>
    </sheetView>
  </sheetViews>
  <sheetFormatPr defaultColWidth="11.42578125" defaultRowHeight="15" x14ac:dyDescent="0.25"/>
  <cols>
    <col min="1" max="1" width="8.140625" customWidth="1"/>
    <col min="2" max="2" width="57.42578125" customWidth="1"/>
    <col min="3" max="4" width="15.42578125" customWidth="1"/>
    <col min="5" max="5" width="17.85546875" bestFit="1" customWidth="1"/>
  </cols>
  <sheetData>
    <row r="1" spans="1:13" x14ac:dyDescent="0.25">
      <c r="A1" s="40"/>
      <c r="B1" s="46"/>
      <c r="C1" s="46"/>
      <c r="D1" s="45"/>
      <c r="E1" s="40"/>
    </row>
    <row r="2" spans="1:13" ht="28.5" x14ac:dyDescent="0.25">
      <c r="A2" s="40"/>
      <c r="B2" s="325" t="s">
        <v>0</v>
      </c>
      <c r="C2" s="325"/>
      <c r="D2" s="325"/>
      <c r="E2" s="325"/>
    </row>
    <row r="3" spans="1:13" ht="21" x14ac:dyDescent="0.25">
      <c r="A3" s="40"/>
      <c r="B3" s="327" t="s">
        <v>1</v>
      </c>
      <c r="C3" s="327"/>
      <c r="D3" s="327"/>
      <c r="E3" s="327"/>
    </row>
    <row r="4" spans="1:13" ht="15.75" x14ac:dyDescent="0.25">
      <c r="A4" s="40"/>
      <c r="B4" s="329" t="s">
        <v>2</v>
      </c>
      <c r="C4" s="329"/>
      <c r="D4" s="329"/>
      <c r="E4" s="329"/>
    </row>
    <row r="5" spans="1:13" ht="15.75" x14ac:dyDescent="0.25">
      <c r="A5" s="40"/>
      <c r="B5" s="329" t="s">
        <v>3</v>
      </c>
      <c r="C5" s="329"/>
      <c r="D5" s="329"/>
      <c r="E5" s="329"/>
    </row>
    <row r="6" spans="1:13" x14ac:dyDescent="0.25">
      <c r="A6" s="40"/>
      <c r="B6" s="44" t="s">
        <v>4</v>
      </c>
      <c r="C6" s="43"/>
      <c r="D6" s="42"/>
      <c r="E6" s="41" t="s">
        <v>5</v>
      </c>
    </row>
    <row r="7" spans="1:13" ht="17.25" customHeight="1" x14ac:dyDescent="0.25">
      <c r="A7" s="40"/>
      <c r="B7" s="320" t="s">
        <v>6</v>
      </c>
      <c r="C7" s="332" t="s">
        <v>7</v>
      </c>
      <c r="D7" s="332" t="s">
        <v>8</v>
      </c>
      <c r="E7" s="150" t="s">
        <v>9</v>
      </c>
    </row>
    <row r="8" spans="1:13" ht="24.75" customHeight="1" x14ac:dyDescent="0.25">
      <c r="A8" s="40"/>
      <c r="B8" s="320"/>
      <c r="C8" s="332"/>
      <c r="D8" s="332"/>
      <c r="E8" s="156" t="s">
        <v>10</v>
      </c>
    </row>
    <row r="9" spans="1:13" x14ac:dyDescent="0.25">
      <c r="B9" s="38" t="s">
        <v>11</v>
      </c>
      <c r="C9" s="176">
        <v>18974947974</v>
      </c>
      <c r="D9" s="176">
        <v>28415581861.200016</v>
      </c>
      <c r="E9" s="176">
        <v>25505529928.960007</v>
      </c>
      <c r="F9" s="37"/>
      <c r="G9" s="37"/>
      <c r="H9" s="37"/>
      <c r="I9" s="37"/>
      <c r="J9" s="37"/>
      <c r="K9" s="37"/>
      <c r="L9" s="37"/>
      <c r="M9" s="37"/>
    </row>
    <row r="10" spans="1:13" x14ac:dyDescent="0.25">
      <c r="B10" s="36" t="s">
        <v>12</v>
      </c>
      <c r="C10" s="177">
        <v>9387773694</v>
      </c>
      <c r="D10" s="177">
        <v>16926896448.35001</v>
      </c>
      <c r="E10" s="177">
        <v>14974941964.020006</v>
      </c>
    </row>
    <row r="11" spans="1:13" x14ac:dyDescent="0.25">
      <c r="B11" s="36" t="s">
        <v>13</v>
      </c>
      <c r="C11" s="177">
        <v>4528097090</v>
      </c>
      <c r="D11" s="177">
        <v>5313257269.0500002</v>
      </c>
      <c r="E11" s="177">
        <v>4918616284.670001</v>
      </c>
    </row>
    <row r="12" spans="1:13" x14ac:dyDescent="0.25">
      <c r="B12" s="36" t="s">
        <v>14</v>
      </c>
      <c r="C12" s="177">
        <v>3724168136</v>
      </c>
      <c r="D12" s="177">
        <v>4425864014.6300011</v>
      </c>
      <c r="E12" s="177">
        <v>4094379318.1399994</v>
      </c>
    </row>
    <row r="13" spans="1:13" x14ac:dyDescent="0.25">
      <c r="B13" s="36" t="s">
        <v>15</v>
      </c>
      <c r="C13" s="177">
        <v>1334909054</v>
      </c>
      <c r="D13" s="177">
        <v>1749564129.1700001</v>
      </c>
      <c r="E13" s="177">
        <v>1517592362.1299996</v>
      </c>
    </row>
    <row r="14" spans="1:13" x14ac:dyDescent="0.25">
      <c r="B14" s="38" t="s">
        <v>16</v>
      </c>
      <c r="C14" s="176">
        <v>44759964436</v>
      </c>
      <c r="D14" s="176">
        <v>67573589022.23999</v>
      </c>
      <c r="E14" s="176">
        <v>58004962374.350021</v>
      </c>
      <c r="F14" s="37"/>
      <c r="G14" s="37"/>
      <c r="H14" s="37"/>
      <c r="I14" s="37"/>
      <c r="J14" s="37"/>
      <c r="K14" s="37"/>
      <c r="L14" s="37"/>
      <c r="M14" s="37"/>
    </row>
    <row r="15" spans="1:13" x14ac:dyDescent="0.25">
      <c r="B15" s="36" t="s">
        <v>17</v>
      </c>
      <c r="C15" s="177">
        <v>12509416657</v>
      </c>
      <c r="D15" s="177">
        <v>12939319586.639999</v>
      </c>
      <c r="E15" s="177">
        <v>11779903832.310013</v>
      </c>
    </row>
    <row r="16" spans="1:13" x14ac:dyDescent="0.25">
      <c r="B16" s="36" t="s">
        <v>18</v>
      </c>
      <c r="C16" s="177">
        <v>1683050838</v>
      </c>
      <c r="D16" s="177">
        <v>2535216096.2799983</v>
      </c>
      <c r="E16" s="177">
        <v>1770203861.2599995</v>
      </c>
    </row>
    <row r="17" spans="2:13" x14ac:dyDescent="0.25">
      <c r="B17" s="36" t="s">
        <v>19</v>
      </c>
      <c r="C17" s="177">
        <v>9530114239</v>
      </c>
      <c r="D17" s="177">
        <v>11075139804.580002</v>
      </c>
      <c r="E17" s="177">
        <v>9633550340.2800083</v>
      </c>
    </row>
    <row r="18" spans="2:13" x14ac:dyDescent="0.25">
      <c r="B18" s="36" t="s">
        <v>20</v>
      </c>
      <c r="C18" s="177">
        <v>6137716351</v>
      </c>
      <c r="D18" s="177">
        <v>14321769466.799997</v>
      </c>
      <c r="E18" s="177">
        <v>13022292782.299997</v>
      </c>
    </row>
    <row r="19" spans="2:13" x14ac:dyDescent="0.25">
      <c r="B19" s="36" t="s">
        <v>21</v>
      </c>
      <c r="C19" s="177">
        <v>647695667</v>
      </c>
      <c r="D19" s="177">
        <v>2434529347.73</v>
      </c>
      <c r="E19" s="177">
        <v>1905741666.0800002</v>
      </c>
    </row>
    <row r="20" spans="2:13" x14ac:dyDescent="0.25">
      <c r="B20" s="36" t="s">
        <v>22</v>
      </c>
      <c r="C20" s="177">
        <v>3877350145</v>
      </c>
      <c r="D20" s="177">
        <v>10984981575.82</v>
      </c>
      <c r="E20" s="177">
        <v>8037023210.0699997</v>
      </c>
    </row>
    <row r="21" spans="2:13" x14ac:dyDescent="0.25">
      <c r="B21" s="36" t="s">
        <v>23</v>
      </c>
      <c r="C21" s="177">
        <v>5677309370</v>
      </c>
      <c r="D21" s="177">
        <v>6607286662.4700003</v>
      </c>
      <c r="E21" s="177">
        <v>6476416013.9799995</v>
      </c>
    </row>
    <row r="22" spans="2:13" x14ac:dyDescent="0.25">
      <c r="B22" s="36" t="s">
        <v>24</v>
      </c>
      <c r="C22" s="177">
        <v>4697311169</v>
      </c>
      <c r="D22" s="177">
        <v>6675346481.9200001</v>
      </c>
      <c r="E22" s="177">
        <v>5379830668.0699997</v>
      </c>
    </row>
    <row r="23" spans="2:13" x14ac:dyDescent="0.25">
      <c r="B23" s="38" t="s">
        <v>25</v>
      </c>
      <c r="C23" s="176">
        <v>17314009332</v>
      </c>
      <c r="D23" s="176">
        <v>28889397335.020004</v>
      </c>
      <c r="E23" s="176">
        <v>22682707491.219997</v>
      </c>
      <c r="F23" s="37"/>
      <c r="G23" s="37"/>
      <c r="H23" s="37"/>
      <c r="I23" s="37"/>
      <c r="J23" s="37"/>
      <c r="K23" s="37"/>
      <c r="L23" s="37"/>
      <c r="M23" s="37"/>
    </row>
    <row r="24" spans="2:13" x14ac:dyDescent="0.25">
      <c r="B24" s="36" t="s">
        <v>26</v>
      </c>
      <c r="C24" s="177">
        <v>4156749372.9999995</v>
      </c>
      <c r="D24" s="177">
        <v>5455240835.7800007</v>
      </c>
      <c r="E24" s="177">
        <v>4503079900.7799988</v>
      </c>
    </row>
    <row r="25" spans="2:13" x14ac:dyDescent="0.25">
      <c r="B25" s="36" t="s">
        <v>27</v>
      </c>
      <c r="C25" s="177">
        <v>1043010381.9999999</v>
      </c>
      <c r="D25" s="177">
        <v>1651485432.3000002</v>
      </c>
      <c r="E25" s="177">
        <v>1233068036.4400001</v>
      </c>
    </row>
    <row r="26" spans="2:13" x14ac:dyDescent="0.25">
      <c r="B26" s="36" t="s">
        <v>28</v>
      </c>
      <c r="C26" s="177">
        <v>476630921</v>
      </c>
      <c r="D26" s="177">
        <v>652470784.51999998</v>
      </c>
      <c r="E26" s="177">
        <v>440489784.89000005</v>
      </c>
    </row>
    <row r="27" spans="2:13" x14ac:dyDescent="0.25">
      <c r="B27" s="36" t="s">
        <v>29</v>
      </c>
      <c r="C27" s="177">
        <v>71655346</v>
      </c>
      <c r="D27" s="177">
        <v>77017176.640000001</v>
      </c>
      <c r="E27" s="177">
        <v>23632873.159999996</v>
      </c>
    </row>
    <row r="28" spans="2:13" x14ac:dyDescent="0.25">
      <c r="B28" s="36" t="s">
        <v>30</v>
      </c>
      <c r="C28" s="177">
        <v>4208720254</v>
      </c>
      <c r="D28" s="177">
        <v>7563846816.7200003</v>
      </c>
      <c r="E28" s="177">
        <v>6190654880.3599958</v>
      </c>
    </row>
    <row r="29" spans="2:13" x14ac:dyDescent="0.25">
      <c r="B29" s="36" t="s">
        <v>31</v>
      </c>
      <c r="C29" s="177">
        <v>571025327</v>
      </c>
      <c r="D29" s="177">
        <v>774455730.90999997</v>
      </c>
      <c r="E29" s="177">
        <v>669932984.73000002</v>
      </c>
    </row>
    <row r="30" spans="2:13" x14ac:dyDescent="0.25">
      <c r="B30" s="36" t="s">
        <v>32</v>
      </c>
      <c r="C30" s="177">
        <v>5404622986</v>
      </c>
      <c r="D30" s="177">
        <v>11179485834.18</v>
      </c>
      <c r="E30" s="177">
        <v>8257755887.96</v>
      </c>
    </row>
    <row r="31" spans="2:13" x14ac:dyDescent="0.25">
      <c r="B31" s="36" t="s">
        <v>33</v>
      </c>
      <c r="C31" s="177">
        <v>775216555</v>
      </c>
      <c r="D31" s="177">
        <v>844850370</v>
      </c>
      <c r="E31" s="177">
        <v>724519921.47000027</v>
      </c>
    </row>
    <row r="32" spans="2:13" x14ac:dyDescent="0.25">
      <c r="B32" s="36" t="s">
        <v>34</v>
      </c>
      <c r="C32" s="177">
        <v>238080051</v>
      </c>
      <c r="D32" s="177">
        <v>322246216.97000003</v>
      </c>
      <c r="E32" s="177">
        <v>288465135.69999999</v>
      </c>
    </row>
    <row r="33" spans="2:13" x14ac:dyDescent="0.25">
      <c r="B33" s="36" t="s">
        <v>35</v>
      </c>
      <c r="C33" s="177">
        <v>368298137</v>
      </c>
      <c r="D33" s="177">
        <v>368298137</v>
      </c>
      <c r="E33" s="177">
        <v>351108085.73000002</v>
      </c>
    </row>
    <row r="34" spans="2:13" x14ac:dyDescent="0.25">
      <c r="B34" s="38" t="s">
        <v>36</v>
      </c>
      <c r="C34" s="176">
        <v>15019019954</v>
      </c>
      <c r="D34" s="176">
        <v>15554574621</v>
      </c>
      <c r="E34" s="176">
        <v>13717993694.23</v>
      </c>
      <c r="F34" s="37"/>
      <c r="G34" s="37"/>
      <c r="H34" s="37"/>
      <c r="I34" s="37"/>
      <c r="J34" s="37"/>
      <c r="K34" s="37"/>
      <c r="L34" s="37"/>
      <c r="M34" s="37"/>
    </row>
    <row r="35" spans="2:13" x14ac:dyDescent="0.25">
      <c r="B35" s="36" t="s">
        <v>37</v>
      </c>
      <c r="C35" s="177">
        <v>15019019954</v>
      </c>
      <c r="D35" s="177">
        <v>15554574621</v>
      </c>
      <c r="E35" s="177">
        <v>13717993694.23</v>
      </c>
    </row>
    <row r="36" spans="2:13" x14ac:dyDescent="0.25">
      <c r="B36" s="38" t="s">
        <v>38</v>
      </c>
      <c r="C36" s="176">
        <v>878463631.00000012</v>
      </c>
      <c r="D36" s="176">
        <v>1186410256.5099998</v>
      </c>
      <c r="E36" s="176">
        <v>833136523.79999971</v>
      </c>
      <c r="F36" s="37"/>
      <c r="G36" s="37"/>
      <c r="H36" s="37"/>
      <c r="I36" s="37"/>
      <c r="J36" s="37"/>
      <c r="K36" s="37"/>
      <c r="L36" s="37"/>
      <c r="M36" s="37"/>
    </row>
    <row r="37" spans="2:13" x14ac:dyDescent="0.25">
      <c r="B37" s="36" t="s">
        <v>39</v>
      </c>
      <c r="C37" s="177">
        <v>703993409</v>
      </c>
      <c r="D37" s="177">
        <v>973386090.89999974</v>
      </c>
      <c r="E37" s="177">
        <v>700451318.1899997</v>
      </c>
    </row>
    <row r="38" spans="2:13" x14ac:dyDescent="0.25">
      <c r="B38" s="36" t="s">
        <v>40</v>
      </c>
      <c r="C38" s="177">
        <v>174470222</v>
      </c>
      <c r="D38" s="177">
        <v>213024165.60999992</v>
      </c>
      <c r="E38" s="177">
        <v>132685205.61</v>
      </c>
    </row>
    <row r="39" spans="2:13" x14ac:dyDescent="0.25">
      <c r="B39" s="38" t="s">
        <v>41</v>
      </c>
      <c r="C39" s="178">
        <v>0</v>
      </c>
      <c r="D39" s="178">
        <v>0</v>
      </c>
      <c r="E39" s="178">
        <v>0</v>
      </c>
      <c r="F39" s="37"/>
      <c r="G39" s="37"/>
      <c r="H39" s="37"/>
      <c r="I39" s="37"/>
      <c r="J39" s="37"/>
      <c r="K39" s="37"/>
      <c r="L39" s="37"/>
      <c r="M39" s="37"/>
    </row>
    <row r="40" spans="2:13" x14ac:dyDescent="0.25">
      <c r="B40" s="36" t="s">
        <v>42</v>
      </c>
      <c r="C40" s="179">
        <v>0</v>
      </c>
      <c r="D40" s="179">
        <v>0</v>
      </c>
      <c r="E40" s="179">
        <v>0</v>
      </c>
    </row>
    <row r="41" spans="2:13" x14ac:dyDescent="0.25">
      <c r="B41" s="38" t="s">
        <v>43</v>
      </c>
      <c r="C41" s="178">
        <v>0</v>
      </c>
      <c r="D41" s="176">
        <v>287161855.07999998</v>
      </c>
      <c r="E41" s="176">
        <v>287161855.07999998</v>
      </c>
      <c r="F41" s="37"/>
      <c r="G41" s="37"/>
      <c r="H41" s="37"/>
      <c r="I41" s="37"/>
      <c r="J41" s="37"/>
      <c r="K41" s="37"/>
      <c r="L41" s="37"/>
      <c r="M41" s="37"/>
    </row>
    <row r="42" spans="2:13" x14ac:dyDescent="0.25">
      <c r="B42" s="36" t="s">
        <v>44</v>
      </c>
      <c r="C42" s="179">
        <v>0</v>
      </c>
      <c r="D42" s="177">
        <v>287161855.07999998</v>
      </c>
      <c r="E42" s="177">
        <v>287161855.07999998</v>
      </c>
    </row>
    <row r="43" spans="2:13" x14ac:dyDescent="0.25">
      <c r="B43" s="149" t="s">
        <v>45</v>
      </c>
      <c r="C43" s="180">
        <v>96946405327.000015</v>
      </c>
      <c r="D43" s="180">
        <v>141906714951.04999</v>
      </c>
      <c r="E43" s="181">
        <v>121031491867.64003</v>
      </c>
    </row>
    <row r="44" spans="2:13" x14ac:dyDescent="0.25">
      <c r="C44" s="89"/>
      <c r="D44" s="89"/>
      <c r="E44" s="89"/>
    </row>
    <row r="45" spans="2:13" x14ac:dyDescent="0.25">
      <c r="B45" s="149" t="s">
        <v>46</v>
      </c>
      <c r="C45" s="182"/>
      <c r="D45" s="182"/>
      <c r="E45" s="183"/>
    </row>
    <row r="46" spans="2:13" x14ac:dyDescent="0.25">
      <c r="B46" s="38" t="s">
        <v>11</v>
      </c>
      <c r="C46" s="184">
        <v>5241718</v>
      </c>
      <c r="D46" s="184">
        <v>31161718</v>
      </c>
      <c r="E46" s="184">
        <v>30023970.779999997</v>
      </c>
      <c r="F46" s="37"/>
      <c r="G46" s="37"/>
      <c r="H46" s="37"/>
      <c r="I46" s="37"/>
      <c r="J46" s="37"/>
      <c r="K46" s="37"/>
      <c r="L46" s="37"/>
      <c r="M46" s="37"/>
    </row>
    <row r="47" spans="2:13" x14ac:dyDescent="0.25">
      <c r="B47" s="36" t="s">
        <v>12</v>
      </c>
      <c r="C47" s="185">
        <v>5241718</v>
      </c>
      <c r="D47" s="185">
        <v>31161718</v>
      </c>
      <c r="E47" s="185">
        <v>30023970.779999997</v>
      </c>
    </row>
    <row r="48" spans="2:13" x14ac:dyDescent="0.25">
      <c r="B48" s="38" t="s">
        <v>16</v>
      </c>
      <c r="C48" s="87">
        <v>0</v>
      </c>
      <c r="D48" s="184">
        <v>20000000</v>
      </c>
      <c r="E48" s="184">
        <v>14745347.800000001</v>
      </c>
      <c r="F48" s="37"/>
      <c r="G48" s="37"/>
      <c r="H48" s="37"/>
      <c r="I48" s="37"/>
      <c r="J48" s="37"/>
      <c r="K48" s="37"/>
      <c r="L48" s="37"/>
      <c r="M48" s="37"/>
    </row>
    <row r="49" spans="2:13" x14ac:dyDescent="0.25">
      <c r="B49" s="36" t="s">
        <v>20</v>
      </c>
      <c r="C49" s="89">
        <v>0</v>
      </c>
      <c r="D49" s="185">
        <v>20000000</v>
      </c>
      <c r="E49" s="185">
        <v>14745347.800000001</v>
      </c>
    </row>
    <row r="50" spans="2:13" x14ac:dyDescent="0.25">
      <c r="B50" s="38" t="s">
        <v>25</v>
      </c>
      <c r="C50" s="184">
        <v>25700000</v>
      </c>
      <c r="D50" s="184">
        <v>24000000</v>
      </c>
      <c r="E50" s="184">
        <v>24000000</v>
      </c>
      <c r="F50" s="37"/>
      <c r="G50" s="37"/>
      <c r="H50" s="37"/>
      <c r="I50" s="37"/>
      <c r="J50" s="37"/>
      <c r="K50" s="37"/>
      <c r="L50" s="37"/>
      <c r="M50" s="37"/>
    </row>
    <row r="51" spans="2:13" x14ac:dyDescent="0.25">
      <c r="B51" s="36" t="s">
        <v>28</v>
      </c>
      <c r="C51" s="185">
        <v>25700000</v>
      </c>
      <c r="D51" s="185">
        <v>24000000</v>
      </c>
      <c r="E51" s="185">
        <v>24000000</v>
      </c>
    </row>
    <row r="52" spans="2:13" x14ac:dyDescent="0.25">
      <c r="B52" s="38" t="s">
        <v>38</v>
      </c>
      <c r="C52" s="178">
        <v>0</v>
      </c>
      <c r="D52" s="176">
        <v>50106198.049999997</v>
      </c>
      <c r="E52" s="176">
        <v>50106198.049999997</v>
      </c>
      <c r="F52" s="37"/>
      <c r="G52" s="37"/>
      <c r="H52" s="37"/>
      <c r="I52" s="37"/>
      <c r="J52" s="37"/>
      <c r="K52" s="37"/>
      <c r="L52" s="37"/>
      <c r="M52" s="37"/>
    </row>
    <row r="53" spans="2:13" x14ac:dyDescent="0.25">
      <c r="B53" s="36" t="s">
        <v>39</v>
      </c>
      <c r="C53" s="89">
        <v>0</v>
      </c>
      <c r="D53" s="185">
        <v>50091198.049999997</v>
      </c>
      <c r="E53" s="185">
        <v>50091198.049999997</v>
      </c>
      <c r="F53" s="37"/>
      <c r="G53" s="37"/>
      <c r="H53" s="37"/>
      <c r="I53" s="37"/>
      <c r="J53" s="37"/>
      <c r="K53" s="37"/>
      <c r="L53" s="37"/>
      <c r="M53" s="37"/>
    </row>
    <row r="54" spans="2:13" x14ac:dyDescent="0.25">
      <c r="B54" s="36" t="s">
        <v>40</v>
      </c>
      <c r="C54" s="89">
        <v>0</v>
      </c>
      <c r="D54" s="185">
        <v>15000</v>
      </c>
      <c r="E54" s="185">
        <v>15000</v>
      </c>
      <c r="F54" s="37"/>
      <c r="G54" s="37"/>
      <c r="H54" s="37"/>
      <c r="I54" s="37"/>
      <c r="J54" s="37"/>
      <c r="K54" s="37"/>
      <c r="L54" s="37"/>
      <c r="M54" s="37"/>
    </row>
    <row r="55" spans="2:13" x14ac:dyDescent="0.25">
      <c r="B55" s="38" t="s">
        <v>41</v>
      </c>
      <c r="C55" s="184">
        <v>24120130831</v>
      </c>
      <c r="D55" s="184">
        <v>25774838954.780003</v>
      </c>
      <c r="E55" s="184">
        <v>20911853184.010002</v>
      </c>
      <c r="F55" s="37"/>
      <c r="G55" s="37"/>
      <c r="H55" s="37"/>
      <c r="I55" s="37"/>
      <c r="J55" s="37"/>
      <c r="K55" s="37"/>
      <c r="L55" s="37"/>
      <c r="M55" s="37"/>
    </row>
    <row r="56" spans="2:13" x14ac:dyDescent="0.25">
      <c r="B56" s="36" t="s">
        <v>42</v>
      </c>
      <c r="C56" s="185">
        <v>24120130831</v>
      </c>
      <c r="D56" s="185">
        <v>25774838954.780003</v>
      </c>
      <c r="E56" s="185">
        <v>20911853184.010002</v>
      </c>
    </row>
    <row r="57" spans="2:13" x14ac:dyDescent="0.25">
      <c r="B57" s="149" t="s">
        <v>47</v>
      </c>
      <c r="C57" s="180">
        <v>24151072548.999996</v>
      </c>
      <c r="D57" s="180">
        <v>25900106870.830006</v>
      </c>
      <c r="E57" s="181">
        <v>21030728700.639999</v>
      </c>
    </row>
    <row r="58" spans="2:13" x14ac:dyDescent="0.25">
      <c r="C58" s="89"/>
      <c r="D58" s="89"/>
      <c r="E58" s="89"/>
    </row>
    <row r="59" spans="2:13" x14ac:dyDescent="0.25">
      <c r="B59" s="149" t="s">
        <v>48</v>
      </c>
      <c r="C59" s="180">
        <v>121097477876.00002</v>
      </c>
      <c r="D59" s="180">
        <v>167806821821.88</v>
      </c>
      <c r="E59" s="181">
        <v>142062220568.28003</v>
      </c>
    </row>
    <row r="60" spans="2:13" x14ac:dyDescent="0.25">
      <c r="B60" s="34" t="s">
        <v>49</v>
      </c>
    </row>
    <row r="61" spans="2:13" x14ac:dyDescent="0.25">
      <c r="B61" s="34" t="s">
        <v>50</v>
      </c>
    </row>
    <row r="62" spans="2:13" x14ac:dyDescent="0.25">
      <c r="B62" s="34" t="s">
        <v>51</v>
      </c>
    </row>
    <row r="63" spans="2:13" x14ac:dyDescent="0.25">
      <c r="B63" s="34" t="s">
        <v>52</v>
      </c>
    </row>
    <row r="64" spans="2:13" x14ac:dyDescent="0.25">
      <c r="B64" s="34" t="s">
        <v>53</v>
      </c>
    </row>
    <row r="65" spans="2:2" x14ac:dyDescent="0.25">
      <c r="B65" s="34" t="s">
        <v>54</v>
      </c>
    </row>
  </sheetData>
  <mergeCells count="7">
    <mergeCell ref="B2:E2"/>
    <mergeCell ref="B3:E3"/>
    <mergeCell ref="B4:E4"/>
    <mergeCell ref="B5:E5"/>
    <mergeCell ref="B7:B8"/>
    <mergeCell ref="C7:C8"/>
    <mergeCell ref="D7:D8"/>
  </mergeCells>
  <printOptions horizontalCentered="1"/>
  <pageMargins left="0.32" right="0.25" top="0.43" bottom="0.46" header="0.3" footer="0.3"/>
  <pageSetup scale="5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B40B-CDBC-4A78-869C-6766508397CB}">
  <sheetPr codeName="Hoja10">
    <pageSetUpPr fitToPage="1"/>
  </sheetPr>
  <dimension ref="A1:AG62"/>
  <sheetViews>
    <sheetView showGridLines="0" topLeftCell="A3" zoomScale="89" zoomScaleNormal="89" zoomScalePageLayoutView="110" workbookViewId="0">
      <selection activeCell="K17" sqref="K17"/>
    </sheetView>
  </sheetViews>
  <sheetFormatPr defaultColWidth="11.42578125" defaultRowHeight="15" x14ac:dyDescent="0.25"/>
  <cols>
    <col min="1" max="1" width="9" style="40" customWidth="1"/>
    <col min="2" max="2" width="48.140625" style="40" customWidth="1"/>
    <col min="3" max="4" width="15.85546875" style="40" customWidth="1"/>
    <col min="5" max="10" width="12" style="40" customWidth="1"/>
    <col min="11" max="11" width="11.140625" style="40" customWidth="1"/>
    <col min="12" max="17" width="12" style="40" customWidth="1"/>
    <col min="18" max="18" width="12.7109375" style="40" bestFit="1" customWidth="1"/>
    <col min="19" max="20" width="11.42578125" style="40"/>
    <col min="21" max="21" width="4" style="40" customWidth="1"/>
    <col min="22" max="22" width="2.28515625" style="40" customWidth="1"/>
    <col min="23" max="23" width="31.42578125" style="40" customWidth="1"/>
    <col min="24" max="24" width="7.85546875" style="40" bestFit="1" customWidth="1"/>
    <col min="25" max="26" width="7" style="40" bestFit="1" customWidth="1"/>
    <col min="27" max="27" width="12.42578125" style="40" customWidth="1"/>
    <col min="28" max="29" width="7" style="40" bestFit="1" customWidth="1"/>
    <col min="30" max="30" width="7.85546875" style="40" bestFit="1" customWidth="1"/>
    <col min="31" max="31" width="12.42578125" style="40" customWidth="1"/>
    <col min="32" max="32" width="7.85546875" style="40" bestFit="1" customWidth="1"/>
    <col min="33" max="33" width="7" style="40" bestFit="1" customWidth="1"/>
    <col min="34" max="34" width="10.28515625" style="40" bestFit="1" customWidth="1"/>
    <col min="35" max="35" width="9.85546875" style="40" customWidth="1"/>
    <col min="36" max="16384" width="11.42578125" style="40"/>
  </cols>
  <sheetData>
    <row r="1" spans="1:25" customFormat="1" x14ac:dyDescent="0.25">
      <c r="A1" s="40"/>
      <c r="B1" s="46"/>
      <c r="C1" s="46"/>
      <c r="D1" s="45"/>
      <c r="E1" s="53"/>
      <c r="F1" s="53"/>
      <c r="G1" s="53"/>
      <c r="H1" s="40"/>
      <c r="I1" s="40"/>
      <c r="J1" s="40"/>
      <c r="K1" s="52"/>
      <c r="L1" s="40"/>
      <c r="M1" s="40"/>
      <c r="N1" s="40"/>
      <c r="O1" s="40"/>
      <c r="P1" s="40"/>
      <c r="Q1" s="40"/>
    </row>
    <row r="2" spans="1:25" customFormat="1" ht="28.5" x14ac:dyDescent="0.25">
      <c r="A2" s="40"/>
      <c r="B2" s="325" t="s">
        <v>0</v>
      </c>
      <c r="C2" s="325"/>
      <c r="D2" s="325"/>
      <c r="E2" s="325"/>
      <c r="F2" s="325"/>
      <c r="G2" s="325"/>
      <c r="H2" s="325"/>
      <c r="I2" s="325"/>
      <c r="J2" s="325"/>
      <c r="K2" s="325"/>
      <c r="L2" s="325"/>
      <c r="M2" s="325"/>
      <c r="N2" s="325"/>
      <c r="O2" s="325"/>
      <c r="P2" s="325"/>
      <c r="Q2" s="325"/>
    </row>
    <row r="3" spans="1:25" customFormat="1" ht="21" x14ac:dyDescent="0.25">
      <c r="A3" s="40"/>
      <c r="B3" s="327" t="s">
        <v>1</v>
      </c>
      <c r="C3" s="327"/>
      <c r="D3" s="327"/>
      <c r="E3" s="327"/>
      <c r="F3" s="327"/>
      <c r="G3" s="327"/>
      <c r="H3" s="327"/>
      <c r="I3" s="327"/>
      <c r="J3" s="327"/>
      <c r="K3" s="327"/>
      <c r="L3" s="327"/>
      <c r="M3" s="327"/>
      <c r="N3" s="327"/>
      <c r="O3" s="327"/>
      <c r="P3" s="327"/>
      <c r="Q3" s="327"/>
    </row>
    <row r="4" spans="1:25" customFormat="1" ht="15.75" x14ac:dyDescent="0.25">
      <c r="A4" s="40"/>
      <c r="B4" s="329" t="s">
        <v>2</v>
      </c>
      <c r="C4" s="329"/>
      <c r="D4" s="329"/>
      <c r="E4" s="329"/>
      <c r="F4" s="329"/>
      <c r="G4" s="329"/>
      <c r="H4" s="329"/>
      <c r="I4" s="329"/>
      <c r="J4" s="329"/>
      <c r="K4" s="329"/>
      <c r="L4" s="329"/>
      <c r="M4" s="329"/>
      <c r="N4" s="329"/>
      <c r="O4" s="329"/>
      <c r="P4" s="329"/>
      <c r="Q4" s="329"/>
    </row>
    <row r="5" spans="1:25" customFormat="1" ht="15.75" x14ac:dyDescent="0.25">
      <c r="A5" s="40"/>
      <c r="B5" s="329" t="s">
        <v>3</v>
      </c>
      <c r="C5" s="329"/>
      <c r="D5" s="329"/>
      <c r="E5" s="329"/>
      <c r="F5" s="329"/>
      <c r="G5" s="329"/>
      <c r="H5" s="329"/>
      <c r="I5" s="329"/>
      <c r="J5" s="329"/>
      <c r="K5" s="329"/>
      <c r="L5" s="329"/>
      <c r="M5" s="329"/>
      <c r="N5" s="329"/>
      <c r="O5" s="329"/>
      <c r="P5" s="329"/>
      <c r="Q5" s="329"/>
    </row>
    <row r="6" spans="1:25" customFormat="1" x14ac:dyDescent="0.25">
      <c r="A6" s="40"/>
      <c r="B6" s="44" t="s">
        <v>88</v>
      </c>
      <c r="C6" s="43"/>
      <c r="D6" s="42"/>
      <c r="E6" s="51"/>
      <c r="F6" s="51"/>
      <c r="G6" s="51"/>
      <c r="H6" s="40"/>
      <c r="I6" s="40"/>
      <c r="J6" s="40"/>
      <c r="K6" s="50"/>
      <c r="L6" s="40"/>
      <c r="M6" s="40"/>
      <c r="N6" s="40"/>
      <c r="O6" s="40"/>
      <c r="P6" s="40"/>
      <c r="Q6" s="41" t="s">
        <v>5</v>
      </c>
    </row>
    <row r="7" spans="1:25" customFormat="1" ht="17.25" customHeight="1" x14ac:dyDescent="0.25">
      <c r="A7" s="40"/>
      <c r="B7" s="320" t="s">
        <v>6</v>
      </c>
      <c r="C7" s="332" t="s">
        <v>7</v>
      </c>
      <c r="D7" s="332" t="s">
        <v>8</v>
      </c>
      <c r="E7" s="333" t="s">
        <v>9</v>
      </c>
      <c r="F7" s="333"/>
      <c r="G7" s="333"/>
      <c r="H7" s="333"/>
      <c r="I7" s="333"/>
      <c r="J7" s="333"/>
      <c r="K7" s="333"/>
      <c r="L7" s="333"/>
      <c r="M7" s="333"/>
      <c r="N7" s="333"/>
      <c r="O7" s="333"/>
      <c r="P7" s="333"/>
      <c r="Q7" s="334"/>
    </row>
    <row r="8" spans="1:25" customFormat="1"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ustomFormat="1" x14ac:dyDescent="0.25">
      <c r="B9" s="38" t="s">
        <v>71</v>
      </c>
      <c r="C9" s="184">
        <v>66198789982.999992</v>
      </c>
      <c r="D9" s="184">
        <v>66423445969.829979</v>
      </c>
      <c r="E9" s="184">
        <v>4434690458.1400003</v>
      </c>
      <c r="F9" s="184">
        <v>4849433973.1299953</v>
      </c>
      <c r="G9" s="184">
        <v>5528387954.4099979</v>
      </c>
      <c r="H9" s="184">
        <v>4575828621.4100008</v>
      </c>
      <c r="I9" s="184">
        <v>5117847327.8499985</v>
      </c>
      <c r="J9" s="184">
        <v>5095913325.1700001</v>
      </c>
      <c r="K9" s="184">
        <v>4826057919.0799999</v>
      </c>
      <c r="L9" s="184">
        <v>4876423280.1400023</v>
      </c>
      <c r="M9" s="184">
        <v>5301265464.0999994</v>
      </c>
      <c r="N9" s="184">
        <v>5069750078.3899994</v>
      </c>
      <c r="O9" s="184">
        <v>6642590140.1400003</v>
      </c>
      <c r="P9" s="184">
        <v>8254646668.4300032</v>
      </c>
      <c r="Q9" s="184">
        <v>64572831887.3899</v>
      </c>
      <c r="R9" s="37"/>
      <c r="S9" s="37"/>
      <c r="T9" s="37"/>
      <c r="U9" s="37"/>
      <c r="V9" s="37"/>
      <c r="W9" s="37"/>
      <c r="X9" s="37"/>
      <c r="Y9" s="37"/>
    </row>
    <row r="10" spans="1:25" customFormat="1" x14ac:dyDescent="0.25">
      <c r="B10" s="36" t="s">
        <v>12</v>
      </c>
      <c r="C10" s="177">
        <v>33980916279.999996</v>
      </c>
      <c r="D10" s="177">
        <v>31428608345.839989</v>
      </c>
      <c r="E10" s="177">
        <v>1748596115.4900007</v>
      </c>
      <c r="F10" s="177">
        <v>2521625572.6499968</v>
      </c>
      <c r="G10" s="177">
        <v>2323200730.6399994</v>
      </c>
      <c r="H10" s="177">
        <v>2039062129.2300003</v>
      </c>
      <c r="I10" s="177">
        <v>2250170029.7399979</v>
      </c>
      <c r="J10" s="177">
        <v>2363833643.3999996</v>
      </c>
      <c r="K10" s="177">
        <v>2249931468.3000002</v>
      </c>
      <c r="L10" s="177">
        <v>2174574108.5400014</v>
      </c>
      <c r="M10" s="177">
        <v>2412923536.4099979</v>
      </c>
      <c r="N10" s="177">
        <v>2363745890.5499997</v>
      </c>
      <c r="O10" s="177">
        <v>2819009184.9500008</v>
      </c>
      <c r="P10" s="177">
        <v>4513285191.9500027</v>
      </c>
      <c r="Q10" s="177">
        <v>29779954278.849998</v>
      </c>
    </row>
    <row r="11" spans="1:25" customFormat="1" x14ac:dyDescent="0.25">
      <c r="B11" s="36" t="s">
        <v>13</v>
      </c>
      <c r="C11" s="177">
        <v>16194470983</v>
      </c>
      <c r="D11" s="177">
        <v>17456717705</v>
      </c>
      <c r="E11" s="177">
        <v>1229827147.2599995</v>
      </c>
      <c r="F11" s="177">
        <v>1273560041.4799995</v>
      </c>
      <c r="G11" s="177">
        <v>1540018188.0299995</v>
      </c>
      <c r="H11" s="177">
        <v>1274894389.3800006</v>
      </c>
      <c r="I11" s="177">
        <v>1403830482.5799999</v>
      </c>
      <c r="J11" s="177">
        <v>1321523960.48</v>
      </c>
      <c r="K11" s="177">
        <v>1291885157.9499993</v>
      </c>
      <c r="L11" s="177">
        <v>1392442123.24</v>
      </c>
      <c r="M11" s="177">
        <v>1449888167.480001</v>
      </c>
      <c r="N11" s="177">
        <v>1441098285.6399999</v>
      </c>
      <c r="O11" s="177">
        <v>1767857327.9600003</v>
      </c>
      <c r="P11" s="177">
        <v>2058973415.7600014</v>
      </c>
      <c r="Q11" s="177">
        <v>17445798687.239998</v>
      </c>
    </row>
    <row r="12" spans="1:25" customFormat="1" x14ac:dyDescent="0.25">
      <c r="B12" s="36" t="s">
        <v>14</v>
      </c>
      <c r="C12" s="177">
        <v>9946922691</v>
      </c>
      <c r="D12" s="177">
        <v>11297827953.58</v>
      </c>
      <c r="E12" s="177">
        <v>747212154.0600003</v>
      </c>
      <c r="F12" s="177">
        <v>850471861.80999982</v>
      </c>
      <c r="G12" s="177">
        <v>803408248.22999942</v>
      </c>
      <c r="H12" s="177">
        <v>782633270.81000006</v>
      </c>
      <c r="I12" s="177">
        <v>909966071.04000008</v>
      </c>
      <c r="J12" s="177">
        <v>889766454.35000086</v>
      </c>
      <c r="K12" s="177">
        <v>805039613.85000026</v>
      </c>
      <c r="L12" s="177">
        <v>863440641.54000044</v>
      </c>
      <c r="M12" s="177">
        <v>906002187.97000015</v>
      </c>
      <c r="N12" s="177">
        <v>868638567.93999982</v>
      </c>
      <c r="O12" s="177">
        <v>1470474937.8299992</v>
      </c>
      <c r="P12" s="177">
        <v>1366621308.8099995</v>
      </c>
      <c r="Q12" s="177">
        <v>11263675318.24</v>
      </c>
    </row>
    <row r="13" spans="1:25" customFormat="1" x14ac:dyDescent="0.25">
      <c r="B13" s="36" t="s">
        <v>15</v>
      </c>
      <c r="C13" s="177">
        <v>6076480029</v>
      </c>
      <c r="D13" s="177">
        <v>6240291965.4099989</v>
      </c>
      <c r="E13" s="177">
        <v>709055041.33000004</v>
      </c>
      <c r="F13" s="177">
        <v>203776497.19000009</v>
      </c>
      <c r="G13" s="177">
        <v>861760787.51000011</v>
      </c>
      <c r="H13" s="177">
        <v>479238831.99000001</v>
      </c>
      <c r="I13" s="177">
        <v>553880744.48999989</v>
      </c>
      <c r="J13" s="177">
        <v>520789266.94000006</v>
      </c>
      <c r="K13" s="177">
        <v>479201678.98000014</v>
      </c>
      <c r="L13" s="177">
        <v>445966406.82000023</v>
      </c>
      <c r="M13" s="177">
        <v>532451572.23999977</v>
      </c>
      <c r="N13" s="177">
        <v>396267334.26000029</v>
      </c>
      <c r="O13" s="177">
        <v>585248689.40000033</v>
      </c>
      <c r="P13" s="177">
        <v>315766751.90999979</v>
      </c>
      <c r="Q13" s="177">
        <v>6083403603.0600004</v>
      </c>
    </row>
    <row r="14" spans="1:25" customFormat="1" x14ac:dyDescent="0.25">
      <c r="B14" s="38" t="s">
        <v>72</v>
      </c>
      <c r="C14" s="184">
        <v>234015015394.00003</v>
      </c>
      <c r="D14" s="184">
        <v>239138172839.40991</v>
      </c>
      <c r="E14" s="184">
        <v>11588902069.82</v>
      </c>
      <c r="F14" s="184">
        <v>14540939575.370001</v>
      </c>
      <c r="G14" s="184">
        <v>17825106460.650005</v>
      </c>
      <c r="H14" s="184">
        <v>13829051969.41</v>
      </c>
      <c r="I14" s="184">
        <v>19189402803.259995</v>
      </c>
      <c r="J14" s="184">
        <v>17275692336.959995</v>
      </c>
      <c r="K14" s="184">
        <v>15704130720.680006</v>
      </c>
      <c r="L14" s="184">
        <v>16784584922.749996</v>
      </c>
      <c r="M14" s="184">
        <v>17119930613.360001</v>
      </c>
      <c r="N14" s="184">
        <v>16558067118.180006</v>
      </c>
      <c r="O14" s="184">
        <v>24828299004.020031</v>
      </c>
      <c r="P14" s="184">
        <v>42110414383.830032</v>
      </c>
      <c r="Q14" s="184">
        <v>227353955063.04004</v>
      </c>
      <c r="R14" s="37"/>
      <c r="S14" s="37"/>
      <c r="T14" s="37"/>
      <c r="U14" s="37"/>
      <c r="V14" s="37"/>
      <c r="W14" s="37"/>
      <c r="X14" s="37"/>
      <c r="Y14" s="37"/>
    </row>
    <row r="15" spans="1:25" customFormat="1" x14ac:dyDescent="0.25">
      <c r="B15" s="36" t="s">
        <v>17</v>
      </c>
      <c r="C15" s="177">
        <v>108520711734</v>
      </c>
      <c r="D15" s="177">
        <v>108829284521.39989</v>
      </c>
      <c r="E15" s="177">
        <v>3750438393.2599978</v>
      </c>
      <c r="F15" s="177">
        <v>5589662614.3399992</v>
      </c>
      <c r="G15" s="177">
        <v>7744200346.8800001</v>
      </c>
      <c r="H15" s="177">
        <v>5392240678.9299974</v>
      </c>
      <c r="I15" s="177">
        <v>7907499469.159996</v>
      </c>
      <c r="J15" s="177">
        <v>6546601449.4999924</v>
      </c>
      <c r="K15" s="177">
        <v>5761415462.3900032</v>
      </c>
      <c r="L15" s="177">
        <v>7189749420.0199947</v>
      </c>
      <c r="M15" s="177">
        <v>7175091698.119998</v>
      </c>
      <c r="N15" s="177">
        <v>7396403089.3800058</v>
      </c>
      <c r="O15" s="177">
        <v>11564337837.220032</v>
      </c>
      <c r="P15" s="177">
        <v>27573060413.29002</v>
      </c>
      <c r="Q15" s="177">
        <v>103590700872.49004</v>
      </c>
    </row>
    <row r="16" spans="1:25" customFormat="1" x14ac:dyDescent="0.25">
      <c r="B16" s="36" t="s">
        <v>18</v>
      </c>
      <c r="C16" s="177">
        <v>4657001984</v>
      </c>
      <c r="D16" s="177">
        <v>4853314417</v>
      </c>
      <c r="E16" s="177">
        <v>243663446.60000002</v>
      </c>
      <c r="F16" s="177">
        <v>336565410.56</v>
      </c>
      <c r="G16" s="177">
        <v>289621995.00999993</v>
      </c>
      <c r="H16" s="177">
        <v>264810682.19000003</v>
      </c>
      <c r="I16" s="177">
        <v>378393888.81</v>
      </c>
      <c r="J16" s="177">
        <v>403537400.97000003</v>
      </c>
      <c r="K16" s="177">
        <v>436721856.51999992</v>
      </c>
      <c r="L16" s="177">
        <v>395489708.39999992</v>
      </c>
      <c r="M16" s="177">
        <v>355998782.4799999</v>
      </c>
      <c r="N16" s="177">
        <v>383065123.93000007</v>
      </c>
      <c r="O16" s="177">
        <v>473803819.69999969</v>
      </c>
      <c r="P16" s="177">
        <v>616668623.44000006</v>
      </c>
      <c r="Q16" s="177">
        <v>4578340738.6099997</v>
      </c>
    </row>
    <row r="17" spans="2:25" customFormat="1" x14ac:dyDescent="0.25">
      <c r="B17" s="36" t="s">
        <v>19</v>
      </c>
      <c r="C17" s="177">
        <v>41700219609</v>
      </c>
      <c r="D17" s="177">
        <v>44373164452.749977</v>
      </c>
      <c r="E17" s="177">
        <v>2299167590.1600008</v>
      </c>
      <c r="F17" s="177">
        <v>2959383521.6299996</v>
      </c>
      <c r="G17" s="177">
        <v>3378220821.1300015</v>
      </c>
      <c r="H17" s="177">
        <v>2982529099.190001</v>
      </c>
      <c r="I17" s="177">
        <v>3319365912.4700003</v>
      </c>
      <c r="J17" s="177">
        <v>3530228425.3400006</v>
      </c>
      <c r="K17" s="177">
        <v>3480196250.650002</v>
      </c>
      <c r="L17" s="177">
        <v>3393656226.6600003</v>
      </c>
      <c r="M17" s="177">
        <v>3716456938.52</v>
      </c>
      <c r="N17" s="177">
        <v>3258417916.7099996</v>
      </c>
      <c r="O17" s="177">
        <v>4470678139.7199993</v>
      </c>
      <c r="P17" s="177">
        <v>4674536576.2999973</v>
      </c>
      <c r="Q17" s="177">
        <v>41462270803.230003</v>
      </c>
    </row>
    <row r="18" spans="2:25" customFormat="1" x14ac:dyDescent="0.25">
      <c r="B18" s="36" t="s">
        <v>20</v>
      </c>
      <c r="C18" s="177">
        <v>23807516603</v>
      </c>
      <c r="D18" s="177">
        <v>25266705611.939999</v>
      </c>
      <c r="E18" s="177">
        <v>1406907396.7</v>
      </c>
      <c r="F18" s="177">
        <v>1756885940.5400002</v>
      </c>
      <c r="G18" s="177">
        <v>1761610022.25</v>
      </c>
      <c r="H18" s="177">
        <v>1676938652.8199999</v>
      </c>
      <c r="I18" s="177">
        <v>1779869048.8100002</v>
      </c>
      <c r="J18" s="177">
        <v>2096010416.5099998</v>
      </c>
      <c r="K18" s="177">
        <v>1611476391.72</v>
      </c>
      <c r="L18" s="177">
        <v>2046549325.5299995</v>
      </c>
      <c r="M18" s="177">
        <v>2126233632.8700016</v>
      </c>
      <c r="N18" s="177">
        <v>1815952949.1399994</v>
      </c>
      <c r="O18" s="177">
        <v>2106136288.8400004</v>
      </c>
      <c r="P18" s="177">
        <v>3863186981.4500008</v>
      </c>
      <c r="Q18" s="177">
        <v>24047756747.18</v>
      </c>
    </row>
    <row r="19" spans="2:25" customFormat="1" x14ac:dyDescent="0.25">
      <c r="B19" s="36" t="s">
        <v>21</v>
      </c>
      <c r="C19" s="177">
        <v>1566296636</v>
      </c>
      <c r="D19" s="177">
        <v>1015999374</v>
      </c>
      <c r="E19" s="177">
        <v>13654264.999999998</v>
      </c>
      <c r="F19" s="177">
        <v>22051035.34</v>
      </c>
      <c r="G19" s="177">
        <v>106154263.76000002</v>
      </c>
      <c r="H19" s="177">
        <v>44487597.920000002</v>
      </c>
      <c r="I19" s="177">
        <v>95503532.769999996</v>
      </c>
      <c r="J19" s="177">
        <v>102420810.8</v>
      </c>
      <c r="K19" s="177">
        <v>194487597.91999999</v>
      </c>
      <c r="L19" s="177">
        <v>45830675.520000003</v>
      </c>
      <c r="M19" s="177">
        <v>13654264.999999998</v>
      </c>
      <c r="N19" s="177">
        <v>13654247</v>
      </c>
      <c r="O19" s="177">
        <v>127308536.08999999</v>
      </c>
      <c r="P19" s="177">
        <v>164716411.63999999</v>
      </c>
      <c r="Q19" s="177">
        <v>943923238.75999999</v>
      </c>
    </row>
    <row r="20" spans="2:25" customFormat="1" x14ac:dyDescent="0.25">
      <c r="B20" s="36" t="s">
        <v>22</v>
      </c>
      <c r="C20" s="177">
        <v>10763287862</v>
      </c>
      <c r="D20" s="177">
        <v>11926372814.869999</v>
      </c>
      <c r="E20" s="177">
        <v>601998016.46999979</v>
      </c>
      <c r="F20" s="177">
        <v>555758004.92999995</v>
      </c>
      <c r="G20" s="177">
        <v>1115479454.8699996</v>
      </c>
      <c r="H20" s="177">
        <v>198089974.42000002</v>
      </c>
      <c r="I20" s="177">
        <v>2259097232.9000001</v>
      </c>
      <c r="J20" s="177">
        <v>1041277889.5899999</v>
      </c>
      <c r="K20" s="177">
        <v>902990056.0200001</v>
      </c>
      <c r="L20" s="177">
        <v>324185157.65000004</v>
      </c>
      <c r="M20" s="177">
        <v>352709624.75000006</v>
      </c>
      <c r="N20" s="177">
        <v>298988024.56000012</v>
      </c>
      <c r="O20" s="177">
        <v>828110761.98999989</v>
      </c>
      <c r="P20" s="177">
        <v>1514975916.8500001</v>
      </c>
      <c r="Q20" s="177">
        <v>9993660115</v>
      </c>
    </row>
    <row r="21" spans="2:25" customFormat="1" x14ac:dyDescent="0.25">
      <c r="B21" s="36" t="s">
        <v>23</v>
      </c>
      <c r="C21" s="177">
        <v>16518704996</v>
      </c>
      <c r="D21" s="177">
        <v>16801844306</v>
      </c>
      <c r="E21" s="177">
        <v>1330126448.5999999</v>
      </c>
      <c r="F21" s="177">
        <v>1389965216.9100001</v>
      </c>
      <c r="G21" s="177">
        <v>1414968472.2099996</v>
      </c>
      <c r="H21" s="177">
        <v>1338964095.6100001</v>
      </c>
      <c r="I21" s="177">
        <v>1398160729.6299999</v>
      </c>
      <c r="J21" s="177">
        <v>1600676329.1799998</v>
      </c>
      <c r="K21" s="177">
        <v>1365271651.6000001</v>
      </c>
      <c r="L21" s="177">
        <v>1343642877.3400002</v>
      </c>
      <c r="M21" s="177">
        <v>1345984786.6100001</v>
      </c>
      <c r="N21" s="177">
        <v>1333852697.4000001</v>
      </c>
      <c r="O21" s="177">
        <v>1411863988.0300002</v>
      </c>
      <c r="P21" s="177">
        <v>1431375303.6099999</v>
      </c>
      <c r="Q21" s="177">
        <v>16704852596.730001</v>
      </c>
    </row>
    <row r="22" spans="2:25" customFormat="1" x14ac:dyDescent="0.25">
      <c r="B22" s="36" t="s">
        <v>24</v>
      </c>
      <c r="C22" s="177">
        <v>26421342077</v>
      </c>
      <c r="D22" s="177">
        <v>26006521863.07</v>
      </c>
      <c r="E22" s="177">
        <v>1942946513.0300009</v>
      </c>
      <c r="F22" s="177">
        <v>1925748115.7400012</v>
      </c>
      <c r="G22" s="177">
        <v>2007408371.3900006</v>
      </c>
      <c r="H22" s="177">
        <v>1930991188.3300004</v>
      </c>
      <c r="I22" s="177">
        <v>2046261157.1000004</v>
      </c>
      <c r="J22" s="177">
        <v>1954939615.0700009</v>
      </c>
      <c r="K22" s="177">
        <v>1951571453.8600001</v>
      </c>
      <c r="L22" s="177">
        <v>2045481531.6300013</v>
      </c>
      <c r="M22" s="177">
        <v>2033800885.0100002</v>
      </c>
      <c r="N22" s="177">
        <v>2052643373.6800003</v>
      </c>
      <c r="O22" s="177">
        <v>3846059632.4299998</v>
      </c>
      <c r="P22" s="177">
        <v>2260032765.420001</v>
      </c>
      <c r="Q22" s="177">
        <v>25997884602.689999</v>
      </c>
    </row>
    <row r="23" spans="2:25" customFormat="1" x14ac:dyDescent="0.25">
      <c r="B23" s="36" t="s">
        <v>82</v>
      </c>
      <c r="C23" s="177">
        <v>59933893</v>
      </c>
      <c r="D23" s="177">
        <v>64965478.379999995</v>
      </c>
      <c r="E23" s="179">
        <v>0</v>
      </c>
      <c r="F23" s="177">
        <v>4919715.3800000008</v>
      </c>
      <c r="G23" s="177">
        <v>7442713.1500000004</v>
      </c>
      <c r="H23" s="179">
        <v>0</v>
      </c>
      <c r="I23" s="177">
        <v>5251831.6100000003</v>
      </c>
      <c r="J23" s="179">
        <v>0</v>
      </c>
      <c r="K23" s="179"/>
      <c r="L23" s="179">
        <v>0</v>
      </c>
      <c r="M23" s="179">
        <v>0</v>
      </c>
      <c r="N23" s="177">
        <v>5089696.38</v>
      </c>
      <c r="O23" s="179">
        <v>0</v>
      </c>
      <c r="P23" s="177">
        <v>11861391.83</v>
      </c>
      <c r="Q23" s="177">
        <v>34565348.350000001</v>
      </c>
    </row>
    <row r="24" spans="2:25" customFormat="1" x14ac:dyDescent="0.25">
      <c r="B24" s="38" t="s">
        <v>83</v>
      </c>
      <c r="C24" s="184">
        <v>88877340955</v>
      </c>
      <c r="D24" s="184">
        <v>95218819631.980011</v>
      </c>
      <c r="E24" s="184">
        <v>4881450473.2500019</v>
      </c>
      <c r="F24" s="184">
        <v>6480287451.1300001</v>
      </c>
      <c r="G24" s="184">
        <v>7092112426.3000002</v>
      </c>
      <c r="H24" s="184">
        <v>8472768819.4900036</v>
      </c>
      <c r="I24" s="184">
        <v>12156377497.380001</v>
      </c>
      <c r="J24" s="184">
        <v>12450233857.93</v>
      </c>
      <c r="K24" s="184">
        <v>8291635124.5700006</v>
      </c>
      <c r="L24" s="184">
        <v>8014382653.2399998</v>
      </c>
      <c r="M24" s="184">
        <v>2658502957.0800004</v>
      </c>
      <c r="N24" s="184">
        <v>3158279246.6900005</v>
      </c>
      <c r="O24" s="184">
        <v>2724282618.3299994</v>
      </c>
      <c r="P24" s="184">
        <v>8331478127.3999977</v>
      </c>
      <c r="Q24" s="184">
        <v>84682521948.089981</v>
      </c>
      <c r="R24" s="37"/>
      <c r="S24" s="37"/>
      <c r="T24" s="37"/>
      <c r="U24" s="37"/>
      <c r="V24" s="37"/>
      <c r="W24" s="37"/>
      <c r="X24" s="37"/>
      <c r="Y24" s="37"/>
    </row>
    <row r="25" spans="2:25" customFormat="1" x14ac:dyDescent="0.25">
      <c r="B25" s="36" t="s">
        <v>26</v>
      </c>
      <c r="C25" s="177">
        <v>10675396712</v>
      </c>
      <c r="D25" s="177">
        <v>11092483265</v>
      </c>
      <c r="E25" s="177">
        <v>576114398.60000014</v>
      </c>
      <c r="F25" s="177">
        <v>737566895.00999999</v>
      </c>
      <c r="G25" s="177">
        <v>790832075.25999999</v>
      </c>
      <c r="H25" s="177">
        <v>627540834.06000006</v>
      </c>
      <c r="I25" s="177">
        <v>1848209940.7999997</v>
      </c>
      <c r="J25" s="177">
        <v>919058592.93000007</v>
      </c>
      <c r="K25" s="177">
        <v>887657958.76000035</v>
      </c>
      <c r="L25" s="177">
        <v>699836880.00999975</v>
      </c>
      <c r="M25" s="177">
        <v>742763274.72000003</v>
      </c>
      <c r="N25" s="177">
        <v>877424533.11000049</v>
      </c>
      <c r="O25" s="177">
        <v>964658120.85999966</v>
      </c>
      <c r="P25" s="177">
        <v>314328882.26000023</v>
      </c>
      <c r="Q25" s="177">
        <v>9985992386.3799973</v>
      </c>
    </row>
    <row r="26" spans="2:25" customFormat="1" x14ac:dyDescent="0.25">
      <c r="B26" s="36" t="s">
        <v>27</v>
      </c>
      <c r="C26" s="177">
        <v>2460918272</v>
      </c>
      <c r="D26" s="177">
        <v>4150587099.0000005</v>
      </c>
      <c r="E26" s="177">
        <v>100724639.80000001</v>
      </c>
      <c r="F26" s="177">
        <v>249033211.34999999</v>
      </c>
      <c r="G26" s="177">
        <v>151538597.18999997</v>
      </c>
      <c r="H26" s="177">
        <v>152595973.88</v>
      </c>
      <c r="I26" s="177">
        <v>801374098.54999995</v>
      </c>
      <c r="J26" s="177">
        <v>165704279.44999996</v>
      </c>
      <c r="K26" s="177">
        <v>163656495.83000001</v>
      </c>
      <c r="L26" s="177">
        <v>160525272.81</v>
      </c>
      <c r="M26" s="177">
        <v>183116993.78999999</v>
      </c>
      <c r="N26" s="177">
        <v>172045905.03999999</v>
      </c>
      <c r="O26" s="177">
        <v>262860389.51999995</v>
      </c>
      <c r="P26" s="177">
        <v>658423982.63</v>
      </c>
      <c r="Q26" s="177">
        <v>3221599839.8399997</v>
      </c>
    </row>
    <row r="27" spans="2:25" customFormat="1" x14ac:dyDescent="0.25">
      <c r="B27" s="36" t="s">
        <v>28</v>
      </c>
      <c r="C27" s="177">
        <v>2965393051</v>
      </c>
      <c r="D27" s="177">
        <v>4161267148.9999995</v>
      </c>
      <c r="E27" s="177">
        <v>166164566.79000002</v>
      </c>
      <c r="F27" s="177">
        <v>183242957.71999997</v>
      </c>
      <c r="G27" s="177">
        <v>424814120.56999993</v>
      </c>
      <c r="H27" s="177">
        <v>375153926.47999996</v>
      </c>
      <c r="I27" s="177">
        <v>673620313.6400001</v>
      </c>
      <c r="J27" s="177">
        <v>260801114.14000005</v>
      </c>
      <c r="K27" s="177">
        <v>151787079.31000006</v>
      </c>
      <c r="L27" s="177">
        <v>204361634.34000003</v>
      </c>
      <c r="M27" s="177">
        <v>178066327.16000003</v>
      </c>
      <c r="N27" s="177">
        <v>156717854.95000002</v>
      </c>
      <c r="O27" s="177">
        <v>249253071.88000008</v>
      </c>
      <c r="P27" s="177">
        <v>752452717.26000011</v>
      </c>
      <c r="Q27" s="177">
        <v>3747166379.54</v>
      </c>
    </row>
    <row r="28" spans="2:25" customFormat="1" x14ac:dyDescent="0.25">
      <c r="B28" s="36" t="s">
        <v>29</v>
      </c>
      <c r="C28" s="177">
        <v>65152133.000000007</v>
      </c>
      <c r="D28" s="177">
        <v>65152133.000000007</v>
      </c>
      <c r="E28" s="177">
        <v>3449451.85</v>
      </c>
      <c r="F28" s="177">
        <v>3441024.0599999996</v>
      </c>
      <c r="G28" s="177">
        <v>3507300.1299999994</v>
      </c>
      <c r="H28" s="177">
        <v>3860059.5100000012</v>
      </c>
      <c r="I28" s="177">
        <v>4509450.9800000004</v>
      </c>
      <c r="J28" s="177">
        <v>6564373.1700000018</v>
      </c>
      <c r="K28" s="177">
        <v>4185263.42</v>
      </c>
      <c r="L28" s="177">
        <v>6213142.1099999994</v>
      </c>
      <c r="M28" s="177">
        <v>4753919.290000001</v>
      </c>
      <c r="N28" s="177">
        <v>4565098.3200000012</v>
      </c>
      <c r="O28" s="177">
        <v>5750060.4100000029</v>
      </c>
      <c r="P28" s="177">
        <v>9914136.5500000026</v>
      </c>
      <c r="Q28" s="177">
        <v>60713279.800000004</v>
      </c>
    </row>
    <row r="29" spans="2:25" customFormat="1" x14ac:dyDescent="0.25">
      <c r="B29" s="36" t="s">
        <v>30</v>
      </c>
      <c r="C29" s="177">
        <v>24338508238</v>
      </c>
      <c r="D29" s="177">
        <v>28623304194.770004</v>
      </c>
      <c r="E29" s="177">
        <v>1021722093.77</v>
      </c>
      <c r="F29" s="177">
        <v>2231296350.3099995</v>
      </c>
      <c r="G29" s="177">
        <v>1568833957.9800003</v>
      </c>
      <c r="H29" s="177">
        <v>3150539803.7800012</v>
      </c>
      <c r="I29" s="177">
        <v>2873993152.5599999</v>
      </c>
      <c r="J29" s="177">
        <v>5418020994.8100014</v>
      </c>
      <c r="K29" s="177">
        <v>1515180871.1499994</v>
      </c>
      <c r="L29" s="177">
        <v>2771704603.8699994</v>
      </c>
      <c r="M29" s="177">
        <v>1128333009.8199999</v>
      </c>
      <c r="N29" s="177">
        <v>1494594389.0700002</v>
      </c>
      <c r="O29" s="177">
        <v>762063011.31999969</v>
      </c>
      <c r="P29" s="177">
        <v>3704884040.6699982</v>
      </c>
      <c r="Q29" s="177">
        <v>27641166279.110001</v>
      </c>
    </row>
    <row r="30" spans="2:25" customFormat="1" x14ac:dyDescent="0.25">
      <c r="B30" s="36" t="s">
        <v>31</v>
      </c>
      <c r="C30" s="177">
        <v>580788632</v>
      </c>
      <c r="D30" s="177">
        <v>649107052</v>
      </c>
      <c r="E30" s="177">
        <v>49174356.860000007</v>
      </c>
      <c r="F30" s="177">
        <v>45592187.259999998</v>
      </c>
      <c r="G30" s="177">
        <v>52180570.610000007</v>
      </c>
      <c r="H30" s="177">
        <v>49071258</v>
      </c>
      <c r="I30" s="177">
        <v>47214780.860000007</v>
      </c>
      <c r="J30" s="177">
        <v>45619562.799999997</v>
      </c>
      <c r="K30" s="177">
        <v>50715731.930000007</v>
      </c>
      <c r="L30" s="177">
        <v>50745995.700000003</v>
      </c>
      <c r="M30" s="177">
        <v>50783702.059999995</v>
      </c>
      <c r="N30" s="177">
        <v>70657931.810000002</v>
      </c>
      <c r="O30" s="177">
        <v>83193027.629999995</v>
      </c>
      <c r="P30" s="177">
        <v>53409612.589999996</v>
      </c>
      <c r="Q30" s="177">
        <v>648358718.1099999</v>
      </c>
    </row>
    <row r="31" spans="2:25" customFormat="1" x14ac:dyDescent="0.25">
      <c r="B31" s="36" t="s">
        <v>32</v>
      </c>
      <c r="C31" s="177">
        <v>43860193185</v>
      </c>
      <c r="D31" s="177">
        <v>42415804961.209999</v>
      </c>
      <c r="E31" s="177">
        <v>2737521333</v>
      </c>
      <c r="F31" s="177">
        <v>2804672921.3000002</v>
      </c>
      <c r="G31" s="177">
        <v>3788156363.1900001</v>
      </c>
      <c r="H31" s="177">
        <v>3861373400.1199999</v>
      </c>
      <c r="I31" s="177">
        <v>5306716043.920001</v>
      </c>
      <c r="J31" s="177">
        <v>5300350708.2099991</v>
      </c>
      <c r="K31" s="177">
        <v>5261651904.0500002</v>
      </c>
      <c r="L31" s="177">
        <v>3912776525.7800007</v>
      </c>
      <c r="M31" s="177">
        <v>122160197.15000001</v>
      </c>
      <c r="N31" s="177">
        <v>111786278.81</v>
      </c>
      <c r="O31" s="177">
        <v>17815418.789999999</v>
      </c>
      <c r="P31" s="177">
        <v>2294822392.6300011</v>
      </c>
      <c r="Q31" s="177">
        <v>35519803486.949997</v>
      </c>
    </row>
    <row r="32" spans="2:25" customFormat="1" x14ac:dyDescent="0.25">
      <c r="B32" s="36" t="s">
        <v>33</v>
      </c>
      <c r="C32" s="177">
        <v>2513238335</v>
      </c>
      <c r="D32" s="177">
        <v>2344656619</v>
      </c>
      <c r="E32" s="177">
        <v>150737880.27000001</v>
      </c>
      <c r="F32" s="177">
        <v>96368703.130000025</v>
      </c>
      <c r="G32" s="177">
        <v>199754398.19000003</v>
      </c>
      <c r="H32" s="177">
        <v>150454245.99000001</v>
      </c>
      <c r="I32" s="177">
        <v>492180573.37000006</v>
      </c>
      <c r="J32" s="177">
        <v>170770897.70999998</v>
      </c>
      <c r="K32" s="177">
        <v>153536587.30999997</v>
      </c>
      <c r="L32" s="177">
        <v>97583962.409999967</v>
      </c>
      <c r="M32" s="177">
        <v>137355180.16</v>
      </c>
      <c r="N32" s="177">
        <v>159337270.69000003</v>
      </c>
      <c r="O32" s="177">
        <v>180398817.28000003</v>
      </c>
      <c r="P32" s="177">
        <v>299761441.03999996</v>
      </c>
      <c r="Q32" s="177">
        <v>2288239957.5499997</v>
      </c>
    </row>
    <row r="33" spans="2:25" customFormat="1" x14ac:dyDescent="0.25">
      <c r="B33" s="36" t="s">
        <v>34</v>
      </c>
      <c r="C33" s="177">
        <v>644689383</v>
      </c>
      <c r="D33" s="177">
        <v>914911397</v>
      </c>
      <c r="E33" s="177">
        <v>39133680.480000004</v>
      </c>
      <c r="F33" s="177">
        <v>42365129.159999996</v>
      </c>
      <c r="G33" s="177">
        <v>50786971.349999987</v>
      </c>
      <c r="H33" s="177">
        <v>40471245.840000004</v>
      </c>
      <c r="I33" s="177">
        <v>46851070.869999982</v>
      </c>
      <c r="J33" s="177">
        <v>101635262.88</v>
      </c>
      <c r="K33" s="177">
        <v>41555160.979999989</v>
      </c>
      <c r="L33" s="177">
        <v>48926564.380000003</v>
      </c>
      <c r="M33" s="177">
        <v>49462281.100000001</v>
      </c>
      <c r="N33" s="177">
        <v>49441913.06000001</v>
      </c>
      <c r="O33" s="177">
        <v>100533728.81000002</v>
      </c>
      <c r="P33" s="177">
        <v>156772850.77000004</v>
      </c>
      <c r="Q33" s="177">
        <v>767935859.67999995</v>
      </c>
    </row>
    <row r="34" spans="2:25" customFormat="1" x14ac:dyDescent="0.25">
      <c r="B34" s="36" t="s">
        <v>35</v>
      </c>
      <c r="C34" s="177">
        <v>773063014</v>
      </c>
      <c r="D34" s="177">
        <v>801545762</v>
      </c>
      <c r="E34" s="177">
        <v>36708071.829999991</v>
      </c>
      <c r="F34" s="177">
        <v>86708071.829999998</v>
      </c>
      <c r="G34" s="177">
        <v>61708071.829999991</v>
      </c>
      <c r="H34" s="177">
        <v>61708071.829999991</v>
      </c>
      <c r="I34" s="177">
        <v>61708071.829999991</v>
      </c>
      <c r="J34" s="177">
        <v>61708071.829999991</v>
      </c>
      <c r="K34" s="177">
        <v>61708071.829999991</v>
      </c>
      <c r="L34" s="177">
        <v>61708071.829999991</v>
      </c>
      <c r="M34" s="177">
        <v>61708071.829999991</v>
      </c>
      <c r="N34" s="177">
        <v>61708071.829999991</v>
      </c>
      <c r="O34" s="177">
        <v>97756971.829999998</v>
      </c>
      <c r="P34" s="177">
        <v>86708071</v>
      </c>
      <c r="Q34" s="177">
        <v>801545761.13</v>
      </c>
    </row>
    <row r="35" spans="2:25" customFormat="1" x14ac:dyDescent="0.25">
      <c r="B35" s="38" t="s">
        <v>84</v>
      </c>
      <c r="C35" s="184">
        <v>64202720000</v>
      </c>
      <c r="D35" s="184">
        <v>63020408316</v>
      </c>
      <c r="E35" s="184">
        <v>7192979235.3199987</v>
      </c>
      <c r="F35" s="184">
        <v>2519668655.1599998</v>
      </c>
      <c r="G35" s="184">
        <v>2064120944.7300003</v>
      </c>
      <c r="H35" s="184">
        <v>5096383580.8699999</v>
      </c>
      <c r="I35" s="184">
        <v>4556450343.9799995</v>
      </c>
      <c r="J35" s="184">
        <v>7279616003.6499996</v>
      </c>
      <c r="K35" s="184">
        <v>6726172879.7800007</v>
      </c>
      <c r="L35" s="184">
        <v>3873235942.4399996</v>
      </c>
      <c r="M35" s="184">
        <v>3993428558</v>
      </c>
      <c r="N35" s="184">
        <v>5561607398.46</v>
      </c>
      <c r="O35" s="184">
        <v>4173225384.1800003</v>
      </c>
      <c r="P35" s="184">
        <v>6696636670.6200018</v>
      </c>
      <c r="Q35" s="184">
        <v>59733525597.189995</v>
      </c>
      <c r="R35" s="37"/>
      <c r="S35" s="37"/>
      <c r="T35" s="37"/>
      <c r="U35" s="37"/>
      <c r="V35" s="37"/>
      <c r="W35" s="37"/>
      <c r="X35" s="37"/>
      <c r="Y35" s="37"/>
    </row>
    <row r="36" spans="2:25" customFormat="1" x14ac:dyDescent="0.25">
      <c r="B36" s="36" t="s">
        <v>37</v>
      </c>
      <c r="C36" s="177">
        <v>64202720000</v>
      </c>
      <c r="D36" s="177">
        <v>63020408316</v>
      </c>
      <c r="E36" s="177">
        <v>7192979235.3199987</v>
      </c>
      <c r="F36" s="177">
        <v>2519668655.1599998</v>
      </c>
      <c r="G36" s="177">
        <v>2064120944.7300003</v>
      </c>
      <c r="H36" s="177">
        <v>5096383580.8699999</v>
      </c>
      <c r="I36" s="177">
        <v>4556450343.9799995</v>
      </c>
      <c r="J36" s="177">
        <v>7279616003.6499996</v>
      </c>
      <c r="K36" s="177">
        <v>6726172879.7800007</v>
      </c>
      <c r="L36" s="177">
        <v>3873235942.4399996</v>
      </c>
      <c r="M36" s="177">
        <v>3993428558</v>
      </c>
      <c r="N36" s="177">
        <v>5561607398.46</v>
      </c>
      <c r="O36" s="177">
        <v>4173225384.1800003</v>
      </c>
      <c r="P36" s="177">
        <v>6696636670.6200018</v>
      </c>
      <c r="Q36" s="177">
        <v>59733525597.189995</v>
      </c>
    </row>
    <row r="37" spans="2:25" customFormat="1" x14ac:dyDescent="0.25">
      <c r="B37" s="38" t="s">
        <v>85</v>
      </c>
      <c r="C37" s="184">
        <v>1433427260.9999998</v>
      </c>
      <c r="D37" s="184">
        <v>1655398910.1400001</v>
      </c>
      <c r="E37" s="184">
        <v>97310040.480000019</v>
      </c>
      <c r="F37" s="184">
        <v>105486931.72999999</v>
      </c>
      <c r="G37" s="184">
        <v>95212222.739999965</v>
      </c>
      <c r="H37" s="184">
        <v>66554201.520000003</v>
      </c>
      <c r="I37" s="184">
        <v>113718373.46999994</v>
      </c>
      <c r="J37" s="184">
        <v>144090996.84999996</v>
      </c>
      <c r="K37" s="184">
        <v>72174405.430000052</v>
      </c>
      <c r="L37" s="184">
        <v>84017274.590000048</v>
      </c>
      <c r="M37" s="184">
        <v>183412673.69</v>
      </c>
      <c r="N37" s="184">
        <v>79520943.839999974</v>
      </c>
      <c r="O37" s="184">
        <v>148591530.29999986</v>
      </c>
      <c r="P37" s="184">
        <v>308223059.23999983</v>
      </c>
      <c r="Q37" s="184">
        <v>1498312653.8799999</v>
      </c>
      <c r="R37" s="37"/>
      <c r="S37" s="37"/>
      <c r="T37" s="37"/>
      <c r="U37" s="37"/>
      <c r="V37" s="37"/>
      <c r="W37" s="37"/>
      <c r="X37" s="37"/>
      <c r="Y37" s="37"/>
    </row>
    <row r="38" spans="2:25" customFormat="1" x14ac:dyDescent="0.25">
      <c r="B38" s="36" t="s">
        <v>39</v>
      </c>
      <c r="C38" s="177">
        <v>1222378853</v>
      </c>
      <c r="D38" s="177">
        <v>1472444104.1400001</v>
      </c>
      <c r="E38" s="177">
        <v>91710126.530000031</v>
      </c>
      <c r="F38" s="177">
        <v>99231333.620000005</v>
      </c>
      <c r="G38" s="177">
        <v>87755566.279999971</v>
      </c>
      <c r="H38" s="177">
        <v>59633837.670000002</v>
      </c>
      <c r="I38" s="177">
        <v>103826114.23999992</v>
      </c>
      <c r="J38" s="177">
        <v>131271289.21999997</v>
      </c>
      <c r="K38" s="177">
        <v>65218548.030000053</v>
      </c>
      <c r="L38" s="177">
        <v>77408305.63000004</v>
      </c>
      <c r="M38" s="177">
        <v>177277296.67999998</v>
      </c>
      <c r="N38" s="177">
        <v>73031774.079999983</v>
      </c>
      <c r="O38" s="177">
        <v>135473609.21999988</v>
      </c>
      <c r="P38" s="177">
        <v>226417680.18999982</v>
      </c>
      <c r="Q38" s="177">
        <v>1328255481.3899999</v>
      </c>
    </row>
    <row r="39" spans="2:25" customFormat="1" x14ac:dyDescent="0.25">
      <c r="B39" s="36" t="s">
        <v>40</v>
      </c>
      <c r="C39" s="177">
        <v>211048408</v>
      </c>
      <c r="D39" s="177">
        <v>182954806</v>
      </c>
      <c r="E39" s="177">
        <v>5599913.9500000011</v>
      </c>
      <c r="F39" s="177">
        <v>6255598.1100000003</v>
      </c>
      <c r="G39" s="177">
        <v>7456656.4599999981</v>
      </c>
      <c r="H39" s="177">
        <v>6920363.8500000006</v>
      </c>
      <c r="I39" s="177">
        <v>9892259.2300000004</v>
      </c>
      <c r="J39" s="177">
        <v>12819707.629999997</v>
      </c>
      <c r="K39" s="177">
        <v>6955857.4000000013</v>
      </c>
      <c r="L39" s="177">
        <v>6608968.9600000009</v>
      </c>
      <c r="M39" s="177">
        <v>6135377.0099999998</v>
      </c>
      <c r="N39" s="177">
        <v>6489169.7599999998</v>
      </c>
      <c r="O39" s="177">
        <v>13117921.08</v>
      </c>
      <c r="P39" s="177">
        <v>81805379.049999982</v>
      </c>
      <c r="Q39" s="177">
        <v>170057172.49000001</v>
      </c>
    </row>
    <row r="40" spans="2:25" customFormat="1" x14ac:dyDescent="0.25">
      <c r="B40" s="149" t="s">
        <v>89</v>
      </c>
      <c r="C40" s="207">
        <v>454727293593</v>
      </c>
      <c r="D40" s="207">
        <v>465456245667.35986</v>
      </c>
      <c r="E40" s="208">
        <v>28195332277.010002</v>
      </c>
      <c r="F40" s="209">
        <v>28495816586.519997</v>
      </c>
      <c r="G40" s="210">
        <v>32604940008.829998</v>
      </c>
      <c r="H40" s="208">
        <v>32040587192.700005</v>
      </c>
      <c r="I40" s="209">
        <v>41133796345.939995</v>
      </c>
      <c r="J40" s="210">
        <v>42245546520.55999</v>
      </c>
      <c r="K40" s="208">
        <v>35620171049.540009</v>
      </c>
      <c r="L40" s="209">
        <v>33632644073.159996</v>
      </c>
      <c r="M40" s="210">
        <v>29256540266.23</v>
      </c>
      <c r="N40" s="208">
        <v>30427224785.560009</v>
      </c>
      <c r="O40" s="209">
        <v>38516988676.970032</v>
      </c>
      <c r="P40" s="210">
        <v>65701398909.52002</v>
      </c>
      <c r="Q40" s="211">
        <v>437841147149.59003</v>
      </c>
    </row>
    <row r="41" spans="2:25" x14ac:dyDescent="0.25">
      <c r="C41" s="206"/>
      <c r="D41" s="206"/>
      <c r="E41" s="206"/>
      <c r="F41" s="206"/>
      <c r="G41" s="206"/>
      <c r="H41" s="206"/>
      <c r="I41" s="206"/>
      <c r="J41" s="206"/>
      <c r="K41" s="206"/>
      <c r="L41" s="206"/>
      <c r="M41" s="206"/>
      <c r="N41" s="206"/>
      <c r="O41" s="206"/>
      <c r="P41" s="206"/>
      <c r="Q41" s="206"/>
    </row>
    <row r="42" spans="2:25" customFormat="1" x14ac:dyDescent="0.25">
      <c r="B42" s="149" t="s">
        <v>46</v>
      </c>
      <c r="C42" s="212"/>
      <c r="D42" s="212"/>
      <c r="E42" s="213"/>
      <c r="F42" s="214"/>
      <c r="G42" s="215"/>
      <c r="H42" s="213"/>
      <c r="I42" s="214"/>
      <c r="J42" s="215"/>
      <c r="K42" s="213"/>
      <c r="L42" s="214"/>
      <c r="M42" s="215"/>
      <c r="N42" s="213"/>
      <c r="O42" s="214"/>
      <c r="P42" s="215"/>
      <c r="Q42" s="216"/>
    </row>
    <row r="43" spans="2:25" customFormat="1" x14ac:dyDescent="0.25">
      <c r="B43" s="38" t="s">
        <v>90</v>
      </c>
      <c r="C43" s="178">
        <v>0</v>
      </c>
      <c r="D43" s="176">
        <v>253000000</v>
      </c>
      <c r="E43" s="178">
        <v>0</v>
      </c>
      <c r="F43" s="178">
        <v>0</v>
      </c>
      <c r="G43" s="178">
        <v>0</v>
      </c>
      <c r="H43" s="178">
        <v>0</v>
      </c>
      <c r="I43" s="178">
        <v>0</v>
      </c>
      <c r="J43" s="178">
        <v>0</v>
      </c>
      <c r="K43" s="178">
        <v>0</v>
      </c>
      <c r="L43" s="178">
        <v>0</v>
      </c>
      <c r="M43" s="178">
        <v>0</v>
      </c>
      <c r="N43" s="176">
        <v>216703909.53999999</v>
      </c>
      <c r="O43" s="178">
        <v>0</v>
      </c>
      <c r="P43" s="176">
        <v>30676950.190000001</v>
      </c>
      <c r="Q43" s="176">
        <v>247380859.72999999</v>
      </c>
      <c r="R43" s="37"/>
      <c r="S43" s="37"/>
      <c r="T43" s="37"/>
      <c r="U43" s="37"/>
      <c r="V43" s="37"/>
      <c r="W43" s="37"/>
      <c r="X43" s="37"/>
      <c r="Y43" s="37"/>
    </row>
    <row r="44" spans="2:25" customFormat="1" x14ac:dyDescent="0.25">
      <c r="B44" s="36" t="s">
        <v>91</v>
      </c>
      <c r="C44" s="179">
        <v>0</v>
      </c>
      <c r="D44" s="177">
        <v>253000000</v>
      </c>
      <c r="E44" s="179">
        <v>0</v>
      </c>
      <c r="F44" s="179">
        <v>0</v>
      </c>
      <c r="G44" s="179">
        <v>0</v>
      </c>
      <c r="H44" s="179">
        <v>0</v>
      </c>
      <c r="I44" s="179">
        <v>0</v>
      </c>
      <c r="J44" s="179">
        <v>0</v>
      </c>
      <c r="K44" s="179">
        <v>0</v>
      </c>
      <c r="L44" s="179">
        <v>0</v>
      </c>
      <c r="M44" s="179">
        <v>0</v>
      </c>
      <c r="N44" s="177">
        <v>216703909.53999999</v>
      </c>
      <c r="O44" s="179">
        <v>0</v>
      </c>
      <c r="P44" s="177">
        <v>30676950.190000001</v>
      </c>
      <c r="Q44" s="177">
        <v>247380859.72999999</v>
      </c>
    </row>
    <row r="45" spans="2:25" customFormat="1" x14ac:dyDescent="0.25">
      <c r="B45" s="38" t="s">
        <v>92</v>
      </c>
      <c r="C45" s="176">
        <v>1000000000</v>
      </c>
      <c r="D45" s="176">
        <v>6357282095.79</v>
      </c>
      <c r="E45" s="178">
        <v>0</v>
      </c>
      <c r="F45" s="178">
        <v>0</v>
      </c>
      <c r="G45" s="176">
        <v>500000000</v>
      </c>
      <c r="H45" s="176">
        <v>500000000</v>
      </c>
      <c r="I45" s="178">
        <v>0</v>
      </c>
      <c r="J45" s="178">
        <v>0</v>
      </c>
      <c r="K45" s="178">
        <v>0</v>
      </c>
      <c r="L45" s="178">
        <v>0</v>
      </c>
      <c r="M45" s="178">
        <v>0</v>
      </c>
      <c r="N45" s="178">
        <v>0</v>
      </c>
      <c r="O45" s="178">
        <v>0</v>
      </c>
      <c r="P45" s="176">
        <v>5357282094.79</v>
      </c>
      <c r="Q45" s="176">
        <v>6357282094.79</v>
      </c>
      <c r="R45" s="37"/>
      <c r="S45" s="37"/>
      <c r="T45" s="37"/>
      <c r="U45" s="37"/>
      <c r="V45" s="37"/>
      <c r="W45" s="37"/>
      <c r="X45" s="37"/>
      <c r="Y45" s="37"/>
    </row>
    <row r="46" spans="2:25" customFormat="1" x14ac:dyDescent="0.25">
      <c r="B46" s="36" t="s">
        <v>93</v>
      </c>
      <c r="C46" s="177">
        <v>1000000000</v>
      </c>
      <c r="D46" s="177">
        <v>2000000000</v>
      </c>
      <c r="E46" s="179">
        <v>0</v>
      </c>
      <c r="F46" s="179">
        <v>0</v>
      </c>
      <c r="G46" s="177">
        <v>500000000</v>
      </c>
      <c r="H46" s="177">
        <v>500000000</v>
      </c>
      <c r="I46" s="179">
        <v>0</v>
      </c>
      <c r="J46" s="179">
        <v>0</v>
      </c>
      <c r="K46" s="179">
        <v>0</v>
      </c>
      <c r="L46" s="179">
        <v>0</v>
      </c>
      <c r="M46" s="179">
        <v>0</v>
      </c>
      <c r="N46" s="179">
        <v>0</v>
      </c>
      <c r="O46" s="179">
        <v>0</v>
      </c>
      <c r="P46" s="177">
        <v>1000000000</v>
      </c>
      <c r="Q46" s="177">
        <v>2000000000</v>
      </c>
    </row>
    <row r="47" spans="2:25" customFormat="1" x14ac:dyDescent="0.25">
      <c r="B47" s="36" t="s">
        <v>94</v>
      </c>
      <c r="C47" s="179">
        <v>0</v>
      </c>
      <c r="D47" s="177">
        <v>4357282095.79</v>
      </c>
      <c r="E47" s="179">
        <v>0</v>
      </c>
      <c r="F47" s="179">
        <v>0</v>
      </c>
      <c r="G47" s="179">
        <v>0</v>
      </c>
      <c r="H47" s="179">
        <v>0</v>
      </c>
      <c r="I47" s="179">
        <v>0</v>
      </c>
      <c r="J47" s="179">
        <v>0</v>
      </c>
      <c r="K47" s="179">
        <v>0</v>
      </c>
      <c r="L47" s="179">
        <v>0</v>
      </c>
      <c r="M47" s="179">
        <v>0</v>
      </c>
      <c r="N47" s="179">
        <v>0</v>
      </c>
      <c r="O47" s="179">
        <v>0</v>
      </c>
      <c r="P47" s="177">
        <v>4357282094.79</v>
      </c>
      <c r="Q47" s="177">
        <v>4357282094.79</v>
      </c>
    </row>
    <row r="48" spans="2:25" customFormat="1" x14ac:dyDescent="0.25">
      <c r="B48" s="38" t="s">
        <v>95</v>
      </c>
      <c r="C48" s="178">
        <v>0</v>
      </c>
      <c r="D48" s="176">
        <v>8174819661</v>
      </c>
      <c r="E48" s="178">
        <v>0</v>
      </c>
      <c r="F48" s="178">
        <v>0</v>
      </c>
      <c r="G48" s="178">
        <v>0</v>
      </c>
      <c r="H48" s="178">
        <v>0</v>
      </c>
      <c r="I48" s="178">
        <v>0</v>
      </c>
      <c r="J48" s="178">
        <v>0</v>
      </c>
      <c r="K48" s="178">
        <v>0</v>
      </c>
      <c r="L48" s="178">
        <v>0</v>
      </c>
      <c r="M48" s="178">
        <v>0</v>
      </c>
      <c r="N48" s="178">
        <v>0</v>
      </c>
      <c r="O48" s="178">
        <v>0</v>
      </c>
      <c r="P48" s="178">
        <v>0</v>
      </c>
      <c r="Q48" s="178">
        <v>0</v>
      </c>
      <c r="R48" s="37"/>
      <c r="S48" s="37"/>
      <c r="T48" s="37"/>
      <c r="U48" s="37"/>
      <c r="V48" s="37"/>
      <c r="W48" s="37"/>
      <c r="X48" s="37"/>
      <c r="Y48" s="37"/>
    </row>
    <row r="49" spans="2:33" customFormat="1" x14ac:dyDescent="0.25">
      <c r="B49" s="36" t="s">
        <v>96</v>
      </c>
      <c r="C49" s="179">
        <v>0</v>
      </c>
      <c r="D49" s="177">
        <v>8174819661</v>
      </c>
      <c r="E49" s="179">
        <v>0</v>
      </c>
      <c r="F49" s="179">
        <v>0</v>
      </c>
      <c r="G49" s="179">
        <v>0</v>
      </c>
      <c r="H49" s="179">
        <v>0</v>
      </c>
      <c r="I49" s="179">
        <v>0</v>
      </c>
      <c r="J49" s="179">
        <v>0</v>
      </c>
      <c r="K49" s="179">
        <v>0</v>
      </c>
      <c r="L49" s="179">
        <v>0</v>
      </c>
      <c r="M49" s="179">
        <v>0</v>
      </c>
      <c r="N49" s="179">
        <v>0</v>
      </c>
      <c r="O49" s="179">
        <v>0</v>
      </c>
      <c r="P49" s="179">
        <v>0</v>
      </c>
      <c r="Q49" s="179">
        <v>0</v>
      </c>
    </row>
    <row r="50" spans="2:33" customFormat="1" x14ac:dyDescent="0.25">
      <c r="B50" s="38" t="s">
        <v>97</v>
      </c>
      <c r="C50" s="176">
        <v>75119060000</v>
      </c>
      <c r="D50" s="176">
        <v>73866060000</v>
      </c>
      <c r="E50" s="176">
        <v>10388569008.639999</v>
      </c>
      <c r="F50" s="176">
        <v>2229318048.7999997</v>
      </c>
      <c r="G50" s="176">
        <v>2691498868.54</v>
      </c>
      <c r="H50" s="176">
        <v>4148090610.3600001</v>
      </c>
      <c r="I50" s="176">
        <v>5685587873.3199997</v>
      </c>
      <c r="J50" s="176">
        <v>5148325277.3000002</v>
      </c>
      <c r="K50" s="176">
        <v>15707563307.539999</v>
      </c>
      <c r="L50" s="176">
        <v>2851419040.46</v>
      </c>
      <c r="M50" s="176">
        <v>4967460540.0100002</v>
      </c>
      <c r="N50" s="176">
        <v>5665778088.3000002</v>
      </c>
      <c r="O50" s="176">
        <v>5649903036.6399994</v>
      </c>
      <c r="P50" s="176">
        <v>3583778532.1399999</v>
      </c>
      <c r="Q50" s="176">
        <v>68717292232.049995</v>
      </c>
      <c r="R50" s="37"/>
      <c r="S50" s="37"/>
      <c r="T50" s="37"/>
      <c r="U50" s="37"/>
      <c r="V50" s="37"/>
      <c r="W50" s="37"/>
      <c r="X50" s="37"/>
      <c r="Y50" s="37"/>
    </row>
    <row r="51" spans="2:33" customFormat="1" x14ac:dyDescent="0.25">
      <c r="B51" s="36" t="s">
        <v>98</v>
      </c>
      <c r="C51" s="177">
        <v>75119060000</v>
      </c>
      <c r="D51" s="177">
        <v>73866060000</v>
      </c>
      <c r="E51" s="177">
        <v>10388569008.639999</v>
      </c>
      <c r="F51" s="177">
        <v>2229318048.7999997</v>
      </c>
      <c r="G51" s="177">
        <v>2691498868.54</v>
      </c>
      <c r="H51" s="177">
        <v>4148090610.3600001</v>
      </c>
      <c r="I51" s="177">
        <v>5685587873.3199997</v>
      </c>
      <c r="J51" s="177">
        <v>5148325277.3000002</v>
      </c>
      <c r="K51" s="177">
        <v>15707563307.539999</v>
      </c>
      <c r="L51" s="177">
        <v>2851419040.46</v>
      </c>
      <c r="M51" s="177">
        <v>4967460540.0100002</v>
      </c>
      <c r="N51" s="177">
        <v>5665778088.3000002</v>
      </c>
      <c r="O51" s="177">
        <v>5649903036.6399994</v>
      </c>
      <c r="P51" s="177">
        <v>3583778532.1399999</v>
      </c>
      <c r="Q51" s="177">
        <v>68717292232.049995</v>
      </c>
    </row>
    <row r="52" spans="2:33" customFormat="1" x14ac:dyDescent="0.25">
      <c r="B52" s="149" t="s">
        <v>47</v>
      </c>
      <c r="C52" s="207">
        <v>76119060000</v>
      </c>
      <c r="D52" s="207">
        <v>88651161756.789993</v>
      </c>
      <c r="E52" s="208">
        <v>10388569008.639999</v>
      </c>
      <c r="F52" s="209">
        <v>2229318048.7999997</v>
      </c>
      <c r="G52" s="210">
        <v>3191498868.54</v>
      </c>
      <c r="H52" s="208">
        <v>4648090610.3599997</v>
      </c>
      <c r="I52" s="209">
        <v>5685587873.3199997</v>
      </c>
      <c r="J52" s="210">
        <v>5148325277.3000002</v>
      </c>
      <c r="K52" s="208">
        <v>15707563307.539999</v>
      </c>
      <c r="L52" s="209">
        <v>2851419040.46</v>
      </c>
      <c r="M52" s="210">
        <v>4967460540.0100002</v>
      </c>
      <c r="N52" s="208">
        <v>5882481997.8400002</v>
      </c>
      <c r="O52" s="209">
        <v>5649903036.6399994</v>
      </c>
      <c r="P52" s="210">
        <v>8971737577.1199989</v>
      </c>
      <c r="Q52" s="211">
        <v>75321955186.569992</v>
      </c>
    </row>
    <row r="53" spans="2:33" x14ac:dyDescent="0.25">
      <c r="B53" s="60"/>
      <c r="C53" s="217"/>
      <c r="D53" s="217"/>
      <c r="E53" s="217"/>
      <c r="F53" s="217"/>
      <c r="G53" s="217"/>
      <c r="H53" s="217"/>
      <c r="I53" s="217"/>
      <c r="J53" s="217"/>
      <c r="K53" s="217"/>
      <c r="L53" s="217"/>
      <c r="M53" s="217"/>
      <c r="N53" s="217"/>
      <c r="O53" s="217"/>
      <c r="P53" s="217"/>
      <c r="Q53" s="217"/>
    </row>
    <row r="54" spans="2:33" customFormat="1" x14ac:dyDescent="0.25">
      <c r="B54" s="149" t="s">
        <v>99</v>
      </c>
      <c r="C54" s="207">
        <v>530846353593</v>
      </c>
      <c r="D54" s="207">
        <v>554107407424.14978</v>
      </c>
      <c r="E54" s="208">
        <v>38583901285.650002</v>
      </c>
      <c r="F54" s="209">
        <v>30725134635.319996</v>
      </c>
      <c r="G54" s="210">
        <v>35796438877.369995</v>
      </c>
      <c r="H54" s="208">
        <v>36688677803.060005</v>
      </c>
      <c r="I54" s="209">
        <v>46819384219.260002</v>
      </c>
      <c r="J54" s="210">
        <v>47393871797.859985</v>
      </c>
      <c r="K54" s="208">
        <v>51327734357.080009</v>
      </c>
      <c r="L54" s="209">
        <v>36484063113.619995</v>
      </c>
      <c r="M54" s="210">
        <v>34224000806.240002</v>
      </c>
      <c r="N54" s="208">
        <v>36309706783.400002</v>
      </c>
      <c r="O54" s="209">
        <v>44166891713.610031</v>
      </c>
      <c r="P54" s="210">
        <v>74673136486.64003</v>
      </c>
      <c r="Q54" s="211">
        <v>513163102336.16003</v>
      </c>
    </row>
    <row r="55" spans="2:33" x14ac:dyDescent="0.25">
      <c r="B55" s="34" t="s">
        <v>49</v>
      </c>
    </row>
    <row r="56" spans="2:33" x14ac:dyDescent="0.25">
      <c r="B56" s="34" t="s">
        <v>78</v>
      </c>
    </row>
    <row r="57" spans="2:33" x14ac:dyDescent="0.25">
      <c r="B57" s="34" t="s">
        <v>51</v>
      </c>
    </row>
    <row r="58" spans="2:33" x14ac:dyDescent="0.25">
      <c r="B58" s="34" t="s">
        <v>52</v>
      </c>
      <c r="C58" s="57"/>
      <c r="D58" s="57"/>
      <c r="E58" s="57"/>
      <c r="F58" s="57"/>
      <c r="G58" s="57"/>
      <c r="H58" s="57"/>
      <c r="AF58" s="57"/>
      <c r="AG58" s="57"/>
    </row>
    <row r="59" spans="2:33" x14ac:dyDescent="0.25">
      <c r="B59" s="34" t="s">
        <v>53</v>
      </c>
      <c r="C59" s="57"/>
      <c r="D59" s="57"/>
      <c r="E59" s="57"/>
      <c r="F59" s="57"/>
      <c r="G59" s="57"/>
      <c r="H59" s="57"/>
      <c r="AF59" s="57"/>
      <c r="AG59" s="57"/>
    </row>
    <row r="60" spans="2:33" x14ac:dyDescent="0.25">
      <c r="B60" s="34" t="s">
        <v>54</v>
      </c>
      <c r="C60" s="59"/>
      <c r="D60" s="59"/>
      <c r="E60" s="57"/>
      <c r="F60" s="57"/>
    </row>
    <row r="61" spans="2:33" x14ac:dyDescent="0.25">
      <c r="C61" s="57"/>
      <c r="D61" s="57"/>
      <c r="E61" s="57"/>
      <c r="AF61" s="58"/>
      <c r="AG61" s="58"/>
    </row>
    <row r="62" spans="2:33" x14ac:dyDescent="0.25">
      <c r="B62" s="57"/>
    </row>
  </sheetData>
  <mergeCells count="8">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67"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FF4E-09C2-48A3-BF82-DFF2C22A36D3}">
  <sheetPr codeName="Hoja11">
    <pageSetUpPr fitToPage="1"/>
  </sheetPr>
  <dimension ref="A1:S127"/>
  <sheetViews>
    <sheetView showGridLines="0" zoomScale="89" zoomScaleNormal="89" workbookViewId="0">
      <selection activeCell="L28" sqref="L28"/>
    </sheetView>
  </sheetViews>
  <sheetFormatPr defaultColWidth="11.42578125" defaultRowHeight="15" x14ac:dyDescent="0.25"/>
  <cols>
    <col min="1" max="1" width="6.42578125" customWidth="1"/>
    <col min="2" max="2" width="72.85546875" customWidth="1"/>
    <col min="3" max="3" width="14.140625" customWidth="1"/>
    <col min="4" max="4" width="14.7109375" style="47"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40"/>
      <c r="B1" s="46"/>
      <c r="C1" s="46"/>
      <c r="D1" s="45"/>
      <c r="E1" s="53"/>
      <c r="F1" s="53"/>
      <c r="G1" s="53"/>
      <c r="H1" s="40"/>
      <c r="I1" s="40"/>
      <c r="J1" s="40"/>
      <c r="K1" s="52"/>
      <c r="L1" s="40"/>
      <c r="M1" s="40"/>
      <c r="N1" s="40"/>
      <c r="O1" s="40"/>
      <c r="P1" s="40"/>
      <c r="Q1" s="40"/>
    </row>
    <row r="2" spans="1:18" ht="28.5" x14ac:dyDescent="0.25">
      <c r="A2" s="40"/>
      <c r="B2" s="325" t="s">
        <v>0</v>
      </c>
      <c r="C2" s="325"/>
      <c r="D2" s="325"/>
      <c r="E2" s="325"/>
      <c r="F2" s="325"/>
      <c r="G2" s="325"/>
      <c r="H2" s="325"/>
      <c r="I2" s="325"/>
      <c r="J2" s="325"/>
      <c r="K2" s="325"/>
      <c r="L2" s="325"/>
      <c r="M2" s="325"/>
      <c r="N2" s="325"/>
      <c r="O2" s="325"/>
      <c r="P2" s="325"/>
      <c r="Q2" s="325"/>
    </row>
    <row r="3" spans="1:18" ht="21" x14ac:dyDescent="0.25">
      <c r="A3" s="40"/>
      <c r="B3" s="327" t="s">
        <v>1</v>
      </c>
      <c r="C3" s="327"/>
      <c r="D3" s="327"/>
      <c r="E3" s="327"/>
      <c r="F3" s="327"/>
      <c r="G3" s="327"/>
      <c r="H3" s="327"/>
      <c r="I3" s="327"/>
      <c r="J3" s="327"/>
      <c r="K3" s="327"/>
      <c r="L3" s="327"/>
      <c r="M3" s="327"/>
      <c r="N3" s="327"/>
      <c r="O3" s="327"/>
      <c r="P3" s="327"/>
      <c r="Q3" s="327"/>
    </row>
    <row r="4" spans="1:18" ht="15.75" x14ac:dyDescent="0.25">
      <c r="A4" s="40"/>
      <c r="B4" s="329" t="s">
        <v>2</v>
      </c>
      <c r="C4" s="329"/>
      <c r="D4" s="329"/>
      <c r="E4" s="329"/>
      <c r="F4" s="329"/>
      <c r="G4" s="329"/>
      <c r="H4" s="329"/>
      <c r="I4" s="329"/>
      <c r="J4" s="329"/>
      <c r="K4" s="329"/>
      <c r="L4" s="329"/>
      <c r="M4" s="329"/>
      <c r="N4" s="329"/>
      <c r="O4" s="329"/>
      <c r="P4" s="329"/>
      <c r="Q4" s="329"/>
    </row>
    <row r="5" spans="1:18" ht="15.75" x14ac:dyDescent="0.25">
      <c r="A5" s="40"/>
      <c r="B5" s="329" t="s">
        <v>3</v>
      </c>
      <c r="C5" s="329"/>
      <c r="D5" s="329"/>
      <c r="E5" s="329"/>
      <c r="F5" s="329"/>
      <c r="G5" s="329"/>
      <c r="H5" s="329"/>
      <c r="I5" s="329"/>
      <c r="J5" s="329"/>
      <c r="K5" s="329"/>
      <c r="L5" s="329"/>
      <c r="M5" s="329"/>
      <c r="N5" s="329"/>
      <c r="O5" s="329"/>
      <c r="P5" s="329"/>
      <c r="Q5" s="329"/>
    </row>
    <row r="6" spans="1:18" x14ac:dyDescent="0.25">
      <c r="A6" s="40"/>
      <c r="B6" s="44" t="s">
        <v>100</v>
      </c>
      <c r="C6" s="43"/>
      <c r="D6" s="42"/>
      <c r="E6" s="51"/>
      <c r="F6" s="51"/>
      <c r="G6" s="51"/>
      <c r="H6" s="40"/>
      <c r="I6" s="40"/>
      <c r="J6" s="40"/>
      <c r="K6" s="50"/>
      <c r="L6" s="40"/>
      <c r="M6" s="40"/>
      <c r="N6" s="40"/>
      <c r="O6" s="40"/>
      <c r="P6" s="40"/>
      <c r="Q6" s="41" t="s">
        <v>5</v>
      </c>
    </row>
    <row r="7" spans="1:18" ht="20.25" customHeight="1" x14ac:dyDescent="0.25">
      <c r="A7" s="40"/>
      <c r="B7" s="320" t="s">
        <v>6</v>
      </c>
      <c r="C7" s="332" t="s">
        <v>7</v>
      </c>
      <c r="D7" s="332" t="s">
        <v>8</v>
      </c>
      <c r="E7" s="333" t="s">
        <v>9</v>
      </c>
      <c r="F7" s="333"/>
      <c r="G7" s="333"/>
      <c r="H7" s="333"/>
      <c r="I7" s="333"/>
      <c r="J7" s="333"/>
      <c r="K7" s="333"/>
      <c r="L7" s="333"/>
      <c r="M7" s="333"/>
      <c r="N7" s="333"/>
      <c r="O7" s="333"/>
      <c r="P7" s="333"/>
      <c r="Q7" s="334"/>
    </row>
    <row r="8" spans="1:18" ht="33"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18" x14ac:dyDescent="0.25">
      <c r="A9" s="40"/>
      <c r="B9" s="38" t="s">
        <v>101</v>
      </c>
      <c r="C9" s="225">
        <v>104008536706</v>
      </c>
      <c r="D9" s="225">
        <v>104451148819.77002</v>
      </c>
      <c r="E9" s="225">
        <v>6408376578.71</v>
      </c>
      <c r="F9" s="225">
        <v>11072142939.549997</v>
      </c>
      <c r="G9" s="225">
        <v>7737244684.6599998</v>
      </c>
      <c r="H9" s="225">
        <v>7444199778.9300003</v>
      </c>
      <c r="I9" s="225">
        <v>7305029716.2399998</v>
      </c>
      <c r="J9" s="225">
        <v>7602682058.2000008</v>
      </c>
      <c r="K9" s="225">
        <v>9548115615.9799995</v>
      </c>
      <c r="L9" s="225">
        <v>9457985855.8799992</v>
      </c>
      <c r="M9" s="225">
        <v>7444182100.4500008</v>
      </c>
      <c r="N9" s="225">
        <v>7335662524.2000008</v>
      </c>
      <c r="O9" s="225">
        <v>8594248126.2799988</v>
      </c>
      <c r="P9" s="225">
        <v>11238482868.710005</v>
      </c>
      <c r="Q9" s="225">
        <v>101188352847.78999</v>
      </c>
      <c r="R9" s="70"/>
    </row>
    <row r="10" spans="1:18" x14ac:dyDescent="0.25">
      <c r="A10" s="40"/>
      <c r="B10" s="6" t="s">
        <v>102</v>
      </c>
      <c r="C10" s="226">
        <v>62650150543</v>
      </c>
      <c r="D10" s="226">
        <v>60606693510.090012</v>
      </c>
      <c r="E10" s="226">
        <v>3395063187.0799999</v>
      </c>
      <c r="F10" s="226">
        <v>8283817573.2099991</v>
      </c>
      <c r="G10" s="226">
        <v>3870954434.5299997</v>
      </c>
      <c r="H10" s="226">
        <v>3940011030.5200014</v>
      </c>
      <c r="I10" s="226">
        <v>3940874037.0499997</v>
      </c>
      <c r="J10" s="226">
        <v>3976127987.9000006</v>
      </c>
      <c r="K10" s="226">
        <v>6273789938.8699999</v>
      </c>
      <c r="L10" s="226">
        <v>6190445137.9099998</v>
      </c>
      <c r="M10" s="226">
        <v>4195897483.3500004</v>
      </c>
      <c r="N10" s="226">
        <v>3916476741.6800008</v>
      </c>
      <c r="O10" s="226">
        <v>4569829894.1999989</v>
      </c>
      <c r="P10" s="226">
        <v>6213666298.970005</v>
      </c>
      <c r="Q10" s="226">
        <v>58766953745.269989</v>
      </c>
      <c r="R10" s="70"/>
    </row>
    <row r="11" spans="1:18" x14ac:dyDescent="0.25">
      <c r="A11" s="40"/>
      <c r="B11" s="7" t="s">
        <v>103</v>
      </c>
      <c r="C11" s="227">
        <v>5402467170</v>
      </c>
      <c r="D11" s="227">
        <v>5441039576.5700006</v>
      </c>
      <c r="E11" s="227">
        <v>451618910.38999999</v>
      </c>
      <c r="F11" s="227">
        <v>451538911.05000001</v>
      </c>
      <c r="G11" s="227">
        <v>451538910.41000003</v>
      </c>
      <c r="H11" s="227">
        <v>451614405.24000001</v>
      </c>
      <c r="I11" s="227">
        <v>451570769.94</v>
      </c>
      <c r="J11" s="227">
        <v>451538909.94</v>
      </c>
      <c r="K11" s="227">
        <v>449127243.27999997</v>
      </c>
      <c r="L11" s="227">
        <v>449020151.82999998</v>
      </c>
      <c r="M11" s="227">
        <v>448788909.94999999</v>
      </c>
      <c r="N11" s="227">
        <v>448788908.94999999</v>
      </c>
      <c r="O11" s="227">
        <v>448788908.82999998</v>
      </c>
      <c r="P11" s="227">
        <v>464334460.02000004</v>
      </c>
      <c r="Q11" s="227">
        <v>5418269399.8299999</v>
      </c>
      <c r="R11" s="70"/>
    </row>
    <row r="12" spans="1:18" x14ac:dyDescent="0.25">
      <c r="A12" s="40"/>
      <c r="B12" s="7" t="s">
        <v>104</v>
      </c>
      <c r="C12" s="227">
        <v>36055831003</v>
      </c>
      <c r="D12" s="227">
        <v>33489993762.250015</v>
      </c>
      <c r="E12" s="227">
        <v>1193095509.7200003</v>
      </c>
      <c r="F12" s="227">
        <v>5909029895.1899977</v>
      </c>
      <c r="G12" s="227">
        <v>1696204257.1500001</v>
      </c>
      <c r="H12" s="227">
        <v>1548891300.3100014</v>
      </c>
      <c r="I12" s="227">
        <v>1728154653.8799996</v>
      </c>
      <c r="J12" s="227">
        <v>1793414530.9900005</v>
      </c>
      <c r="K12" s="227">
        <v>4092958148.6199994</v>
      </c>
      <c r="L12" s="227">
        <v>3862346023.4299989</v>
      </c>
      <c r="M12" s="227">
        <v>1932433941.1400003</v>
      </c>
      <c r="N12" s="227">
        <v>1637430354.0800006</v>
      </c>
      <c r="O12" s="227">
        <v>2322255188.3999987</v>
      </c>
      <c r="P12" s="227">
        <v>3979120993.3500042</v>
      </c>
      <c r="Q12" s="227">
        <v>31695334796.260002</v>
      </c>
      <c r="R12" s="70"/>
    </row>
    <row r="13" spans="1:18" x14ac:dyDescent="0.25">
      <c r="A13" s="40"/>
      <c r="B13" s="7" t="s">
        <v>105</v>
      </c>
      <c r="C13" s="227">
        <v>16986251410</v>
      </c>
      <c r="D13" s="227">
        <v>17133104017.27</v>
      </c>
      <c r="E13" s="227">
        <v>1441548712.97</v>
      </c>
      <c r="F13" s="227">
        <v>1414448712.97</v>
      </c>
      <c r="G13" s="227">
        <v>1414411212.97</v>
      </c>
      <c r="H13" s="227">
        <v>1414411212.97</v>
      </c>
      <c r="I13" s="227">
        <v>1454385279.23</v>
      </c>
      <c r="J13" s="227">
        <v>1419411212.97</v>
      </c>
      <c r="K13" s="227">
        <v>1414411212.97</v>
      </c>
      <c r="L13" s="227">
        <v>1414411212.97</v>
      </c>
      <c r="M13" s="227">
        <v>1370873881.29</v>
      </c>
      <c r="N13" s="227">
        <v>1471354144.6500001</v>
      </c>
      <c r="O13" s="227">
        <v>1441732712.97</v>
      </c>
      <c r="P13" s="227">
        <v>1440036719.5999999</v>
      </c>
      <c r="Q13" s="227">
        <v>17111436228.530001</v>
      </c>
      <c r="R13" s="70"/>
    </row>
    <row r="14" spans="1:18" x14ac:dyDescent="0.25">
      <c r="A14" s="40"/>
      <c r="B14" s="7" t="s">
        <v>106</v>
      </c>
      <c r="C14" s="227">
        <v>4205600959.9999995</v>
      </c>
      <c r="D14" s="227">
        <v>4537556154</v>
      </c>
      <c r="E14" s="227">
        <v>308800054</v>
      </c>
      <c r="F14" s="227">
        <v>508800054</v>
      </c>
      <c r="G14" s="227">
        <v>308800054</v>
      </c>
      <c r="H14" s="227">
        <v>525094112</v>
      </c>
      <c r="I14" s="227">
        <v>306763334</v>
      </c>
      <c r="J14" s="227">
        <v>306763334</v>
      </c>
      <c r="K14" s="227">
        <v>317293334</v>
      </c>
      <c r="L14" s="227">
        <v>464667749.68000001</v>
      </c>
      <c r="M14" s="227">
        <v>443800750.97000003</v>
      </c>
      <c r="N14" s="227">
        <v>358903334</v>
      </c>
      <c r="O14" s="227">
        <v>357053084</v>
      </c>
      <c r="P14" s="227">
        <v>330174126</v>
      </c>
      <c r="Q14" s="227">
        <v>4536913320.6499996</v>
      </c>
      <c r="R14" s="70"/>
    </row>
    <row r="15" spans="1:18" x14ac:dyDescent="0.25">
      <c r="A15" s="40"/>
      <c r="B15" s="7" t="s">
        <v>107</v>
      </c>
      <c r="C15" s="224">
        <v>0</v>
      </c>
      <c r="D15" s="227">
        <v>5000000</v>
      </c>
      <c r="E15" s="224">
        <v>0</v>
      </c>
      <c r="F15" s="224">
        <v>0</v>
      </c>
      <c r="G15" s="224">
        <v>0</v>
      </c>
      <c r="H15" s="224">
        <v>0</v>
      </c>
      <c r="I15" s="224">
        <v>0</v>
      </c>
      <c r="J15" s="227">
        <v>5000000</v>
      </c>
      <c r="K15" s="224">
        <v>0</v>
      </c>
      <c r="L15" s="224">
        <v>0</v>
      </c>
      <c r="M15" s="224">
        <v>0</v>
      </c>
      <c r="N15" s="224">
        <v>0</v>
      </c>
      <c r="O15" s="224">
        <v>0</v>
      </c>
      <c r="P15" s="224">
        <v>0</v>
      </c>
      <c r="Q15" s="227">
        <v>5000000</v>
      </c>
      <c r="R15" s="70"/>
    </row>
    <row r="16" spans="1:18" x14ac:dyDescent="0.25">
      <c r="A16" s="40"/>
      <c r="B16" s="6" t="s">
        <v>108</v>
      </c>
      <c r="C16" s="226">
        <v>6380690068</v>
      </c>
      <c r="D16" s="226">
        <v>7328854613.2300014</v>
      </c>
      <c r="E16" s="226">
        <v>706794829.07000005</v>
      </c>
      <c r="F16" s="226">
        <v>105975322.81999999</v>
      </c>
      <c r="G16" s="226">
        <v>1108634199.1299999</v>
      </c>
      <c r="H16" s="226">
        <v>733287149.43999994</v>
      </c>
      <c r="I16" s="226">
        <v>591195737.33000004</v>
      </c>
      <c r="J16" s="226">
        <v>520237774.67000002</v>
      </c>
      <c r="K16" s="226">
        <v>533819851.61000013</v>
      </c>
      <c r="L16" s="226">
        <v>397714959.84999985</v>
      </c>
      <c r="M16" s="226">
        <v>220141481.68000001</v>
      </c>
      <c r="N16" s="226">
        <v>668586416.53999996</v>
      </c>
      <c r="O16" s="226">
        <v>106957304.07999998</v>
      </c>
      <c r="P16" s="226">
        <v>1394699406.3700001</v>
      </c>
      <c r="Q16" s="226">
        <v>7088044432.5899992</v>
      </c>
      <c r="R16" s="70"/>
    </row>
    <row r="17" spans="1:18" x14ac:dyDescent="0.25">
      <c r="A17" s="40"/>
      <c r="B17" s="7" t="s">
        <v>109</v>
      </c>
      <c r="C17" s="227">
        <v>6275352568</v>
      </c>
      <c r="D17" s="227">
        <v>7298417113.2300014</v>
      </c>
      <c r="E17" s="227">
        <v>706766704.07000005</v>
      </c>
      <c r="F17" s="227">
        <v>105947197.81999999</v>
      </c>
      <c r="G17" s="227">
        <v>1108587194.1299999</v>
      </c>
      <c r="H17" s="227">
        <v>733259024.43999994</v>
      </c>
      <c r="I17" s="227">
        <v>590751488.98000002</v>
      </c>
      <c r="J17" s="227">
        <v>520209649.66999996</v>
      </c>
      <c r="K17" s="227">
        <v>533377184.80000013</v>
      </c>
      <c r="L17" s="227">
        <v>397270169.66999984</v>
      </c>
      <c r="M17" s="227">
        <v>219432678.34</v>
      </c>
      <c r="N17" s="227">
        <v>668558291.53999996</v>
      </c>
      <c r="O17" s="227">
        <v>105737238.24999999</v>
      </c>
      <c r="P17" s="227">
        <v>1394261575.8700001</v>
      </c>
      <c r="Q17" s="227">
        <v>7084158397.5799999</v>
      </c>
      <c r="R17" s="70"/>
    </row>
    <row r="18" spans="1:18" x14ac:dyDescent="0.25">
      <c r="A18" s="40"/>
      <c r="B18" s="7" t="s">
        <v>110</v>
      </c>
      <c r="C18" s="227">
        <v>337500</v>
      </c>
      <c r="D18" s="227">
        <v>437500</v>
      </c>
      <c r="E18" s="227">
        <v>28125</v>
      </c>
      <c r="F18" s="227">
        <v>28125</v>
      </c>
      <c r="G18" s="227">
        <v>47005</v>
      </c>
      <c r="H18" s="227">
        <v>28125</v>
      </c>
      <c r="I18" s="227">
        <v>28125</v>
      </c>
      <c r="J18" s="227">
        <v>28125</v>
      </c>
      <c r="K18" s="227">
        <v>28125</v>
      </c>
      <c r="L18" s="227">
        <v>28125</v>
      </c>
      <c r="M18" s="227">
        <v>28125</v>
      </c>
      <c r="N18" s="227">
        <v>28125</v>
      </c>
      <c r="O18" s="227">
        <v>28125</v>
      </c>
      <c r="P18" s="227">
        <v>28125</v>
      </c>
      <c r="Q18" s="227">
        <v>356380</v>
      </c>
      <c r="R18" s="70"/>
    </row>
    <row r="19" spans="1:18" x14ac:dyDescent="0.25">
      <c r="A19" s="40"/>
      <c r="B19" s="7" t="s">
        <v>111</v>
      </c>
      <c r="C19" s="227">
        <v>105000000</v>
      </c>
      <c r="D19" s="227">
        <v>30000000</v>
      </c>
      <c r="E19" s="224">
        <v>0</v>
      </c>
      <c r="F19" s="224">
        <v>0</v>
      </c>
      <c r="G19" s="224">
        <v>0</v>
      </c>
      <c r="H19" s="224">
        <v>0</v>
      </c>
      <c r="I19" s="227">
        <v>416123.35</v>
      </c>
      <c r="J19" s="224">
        <v>0</v>
      </c>
      <c r="K19" s="227">
        <v>414541.81</v>
      </c>
      <c r="L19" s="227">
        <v>416665.18</v>
      </c>
      <c r="M19" s="227">
        <v>680678.34</v>
      </c>
      <c r="N19" s="224">
        <v>0</v>
      </c>
      <c r="O19" s="227">
        <v>1191940.83</v>
      </c>
      <c r="P19" s="227">
        <v>409705.5</v>
      </c>
      <c r="Q19" s="227">
        <v>3529655.01</v>
      </c>
      <c r="R19" s="70"/>
    </row>
    <row r="20" spans="1:18" x14ac:dyDescent="0.25">
      <c r="A20" s="40"/>
      <c r="B20" s="6" t="s">
        <v>112</v>
      </c>
      <c r="C20" s="226">
        <v>12709388626</v>
      </c>
      <c r="D20" s="226">
        <v>13782206211.800003</v>
      </c>
      <c r="E20" s="226">
        <v>890308472.23000002</v>
      </c>
      <c r="F20" s="226">
        <v>959526768.3599999</v>
      </c>
      <c r="G20" s="226">
        <v>1060922382.3500001</v>
      </c>
      <c r="H20" s="226">
        <v>1212106798.3999999</v>
      </c>
      <c r="I20" s="226">
        <v>1031459282.7399999</v>
      </c>
      <c r="J20" s="226">
        <v>1215110541.7899997</v>
      </c>
      <c r="K20" s="226">
        <v>990302750.37999988</v>
      </c>
      <c r="L20" s="226">
        <v>1015386286.67</v>
      </c>
      <c r="M20" s="226">
        <v>1120149248.5600002</v>
      </c>
      <c r="N20" s="226">
        <v>987357021.61000001</v>
      </c>
      <c r="O20" s="226">
        <v>1664323812.3499997</v>
      </c>
      <c r="P20" s="226">
        <v>1405098013.1199999</v>
      </c>
      <c r="Q20" s="226">
        <v>13552051378.560001</v>
      </c>
      <c r="R20" s="70"/>
    </row>
    <row r="21" spans="1:18" x14ac:dyDescent="0.25">
      <c r="A21" s="40"/>
      <c r="B21" s="7" t="s">
        <v>113</v>
      </c>
      <c r="C21" s="227">
        <v>12325454860</v>
      </c>
      <c r="D21" s="227">
        <v>13556883601.800003</v>
      </c>
      <c r="E21" s="227">
        <v>888208622.90999997</v>
      </c>
      <c r="F21" s="227">
        <v>954402005.77999985</v>
      </c>
      <c r="G21" s="227">
        <v>1055664501.0100001</v>
      </c>
      <c r="H21" s="227">
        <v>1193040640.9099998</v>
      </c>
      <c r="I21" s="227">
        <v>1028115162.03</v>
      </c>
      <c r="J21" s="227">
        <v>1211443615.5499997</v>
      </c>
      <c r="K21" s="227">
        <v>988220125.19999993</v>
      </c>
      <c r="L21" s="227">
        <v>1012922409.53</v>
      </c>
      <c r="M21" s="227">
        <v>986038849.41000009</v>
      </c>
      <c r="N21" s="227">
        <v>972572238.90999997</v>
      </c>
      <c r="O21" s="227">
        <v>1646765471.3799996</v>
      </c>
      <c r="P21" s="227">
        <v>1389376910.5799999</v>
      </c>
      <c r="Q21" s="227">
        <v>13326770553.199997</v>
      </c>
      <c r="R21" s="70"/>
    </row>
    <row r="22" spans="1:18" x14ac:dyDescent="0.25">
      <c r="A22" s="40"/>
      <c r="B22" s="7" t="s">
        <v>114</v>
      </c>
      <c r="C22" s="227">
        <v>180000000</v>
      </c>
      <c r="D22" s="227">
        <v>27800000</v>
      </c>
      <c r="E22" s="224">
        <v>0</v>
      </c>
      <c r="F22" s="224">
        <v>0</v>
      </c>
      <c r="G22" s="224">
        <v>0</v>
      </c>
      <c r="H22" s="227">
        <v>16399999.999999998</v>
      </c>
      <c r="I22" s="224">
        <v>0</v>
      </c>
      <c r="J22" s="224">
        <v>0</v>
      </c>
      <c r="K22" s="224">
        <v>0</v>
      </c>
      <c r="L22" s="224">
        <v>0</v>
      </c>
      <c r="M22" s="224">
        <v>0</v>
      </c>
      <c r="N22" s="227">
        <v>11400000</v>
      </c>
      <c r="O22" s="224">
        <v>0</v>
      </c>
      <c r="P22" s="224">
        <v>0</v>
      </c>
      <c r="Q22" s="227">
        <v>27800000</v>
      </c>
      <c r="R22" s="70"/>
    </row>
    <row r="23" spans="1:18" x14ac:dyDescent="0.25">
      <c r="A23" s="40"/>
      <c r="B23" s="7" t="s">
        <v>115</v>
      </c>
      <c r="C23" s="227">
        <v>203933766</v>
      </c>
      <c r="D23" s="227">
        <v>197522610</v>
      </c>
      <c r="E23" s="227">
        <v>2099849.3200000003</v>
      </c>
      <c r="F23" s="227">
        <v>5124762.58</v>
      </c>
      <c r="G23" s="227">
        <v>5257881.34</v>
      </c>
      <c r="H23" s="227">
        <v>2666157.4899999998</v>
      </c>
      <c r="I23" s="227">
        <v>3344120.71</v>
      </c>
      <c r="J23" s="227">
        <v>3666926.2399999998</v>
      </c>
      <c r="K23" s="227">
        <v>2082625.18</v>
      </c>
      <c r="L23" s="227">
        <v>2463877.14</v>
      </c>
      <c r="M23" s="227">
        <v>134110399.15000001</v>
      </c>
      <c r="N23" s="227">
        <v>3384782.7</v>
      </c>
      <c r="O23" s="227">
        <v>17558340.969999999</v>
      </c>
      <c r="P23" s="227">
        <v>15721102.539999999</v>
      </c>
      <c r="Q23" s="227">
        <v>197480825.35999998</v>
      </c>
      <c r="R23" s="70"/>
    </row>
    <row r="24" spans="1:18" x14ac:dyDescent="0.25">
      <c r="A24" s="40"/>
      <c r="B24" s="6" t="s">
        <v>116</v>
      </c>
      <c r="C24" s="226">
        <v>22268307469</v>
      </c>
      <c r="D24" s="226">
        <v>22733394484.650002</v>
      </c>
      <c r="E24" s="226">
        <v>1416210090.3299999</v>
      </c>
      <c r="F24" s="226">
        <v>1722823275.1600001</v>
      </c>
      <c r="G24" s="226">
        <v>1696733668.6499999</v>
      </c>
      <c r="H24" s="226">
        <v>1558794800.5700002</v>
      </c>
      <c r="I24" s="226">
        <v>1741500659.1200001</v>
      </c>
      <c r="J24" s="226">
        <v>1891205753.8399999</v>
      </c>
      <c r="K24" s="226">
        <v>1750203075.1199999</v>
      </c>
      <c r="L24" s="226">
        <v>1854439471.4500003</v>
      </c>
      <c r="M24" s="226">
        <v>1907993886.8600001</v>
      </c>
      <c r="N24" s="226">
        <v>1763242344.3700001</v>
      </c>
      <c r="O24" s="226">
        <v>2253137115.6500001</v>
      </c>
      <c r="P24" s="226">
        <v>2225019150.25</v>
      </c>
      <c r="Q24" s="226">
        <v>21781303291.369999</v>
      </c>
      <c r="R24" s="70"/>
    </row>
    <row r="25" spans="1:18" x14ac:dyDescent="0.25">
      <c r="A25" s="40"/>
      <c r="B25" s="7" t="s">
        <v>117</v>
      </c>
      <c r="C25" s="227">
        <v>11035511768</v>
      </c>
      <c r="D25" s="227">
        <v>11033941879.740002</v>
      </c>
      <c r="E25" s="227">
        <v>557843890.44000006</v>
      </c>
      <c r="F25" s="227">
        <v>750947384.67000008</v>
      </c>
      <c r="G25" s="227">
        <v>768660950.90999985</v>
      </c>
      <c r="H25" s="227">
        <v>586492334.74000001</v>
      </c>
      <c r="I25" s="227">
        <v>783933558.89999986</v>
      </c>
      <c r="J25" s="227">
        <v>927254253.16999984</v>
      </c>
      <c r="K25" s="227">
        <v>763832715.50999999</v>
      </c>
      <c r="L25" s="227">
        <v>856619717.29000008</v>
      </c>
      <c r="M25" s="227">
        <v>1072444791.3800002</v>
      </c>
      <c r="N25" s="227">
        <v>784894178.9000001</v>
      </c>
      <c r="O25" s="227">
        <v>1219610974.6399999</v>
      </c>
      <c r="P25" s="227">
        <v>1168870889.4099998</v>
      </c>
      <c r="Q25" s="227">
        <v>10241405639.959999</v>
      </c>
      <c r="R25" s="70"/>
    </row>
    <row r="26" spans="1:18" x14ac:dyDescent="0.25">
      <c r="A26" s="40"/>
      <c r="B26" s="7" t="s">
        <v>118</v>
      </c>
      <c r="C26" s="227">
        <v>8824078065</v>
      </c>
      <c r="D26" s="227">
        <v>9353408242.9099998</v>
      </c>
      <c r="E26" s="227">
        <v>753549237.04000008</v>
      </c>
      <c r="F26" s="227">
        <v>852836663.25000012</v>
      </c>
      <c r="G26" s="227">
        <v>794629698.73000014</v>
      </c>
      <c r="H26" s="227">
        <v>849340044.23000014</v>
      </c>
      <c r="I26" s="227">
        <v>829424963.54000008</v>
      </c>
      <c r="J26" s="227">
        <v>841304460.38000011</v>
      </c>
      <c r="K26" s="227">
        <v>828635464.78000009</v>
      </c>
      <c r="L26" s="227">
        <v>708023419.8900001</v>
      </c>
      <c r="M26" s="227">
        <v>675615030.63000011</v>
      </c>
      <c r="N26" s="227">
        <v>645874855.00000012</v>
      </c>
      <c r="O26" s="227">
        <v>827620199.88000011</v>
      </c>
      <c r="P26" s="227">
        <v>673326484.95000005</v>
      </c>
      <c r="Q26" s="227">
        <v>9280180522.3000011</v>
      </c>
      <c r="R26" s="70"/>
    </row>
    <row r="27" spans="1:18" x14ac:dyDescent="0.25">
      <c r="A27" s="40"/>
      <c r="B27" s="7" t="s">
        <v>119</v>
      </c>
      <c r="C27" s="227">
        <v>1108752191</v>
      </c>
      <c r="D27" s="227">
        <v>1014333898</v>
      </c>
      <c r="E27" s="227">
        <v>40076476</v>
      </c>
      <c r="F27" s="227">
        <v>39807826</v>
      </c>
      <c r="G27" s="227">
        <v>39618976</v>
      </c>
      <c r="H27" s="227">
        <v>35492970</v>
      </c>
      <c r="I27" s="227">
        <v>30323366</v>
      </c>
      <c r="J27" s="227">
        <v>25671171</v>
      </c>
      <c r="K27" s="227">
        <v>51429869</v>
      </c>
      <c r="L27" s="227">
        <v>180507876</v>
      </c>
      <c r="M27" s="227">
        <v>61723756</v>
      </c>
      <c r="N27" s="227">
        <v>232626993</v>
      </c>
      <c r="O27" s="227">
        <v>78548816</v>
      </c>
      <c r="P27" s="227">
        <v>198505803</v>
      </c>
      <c r="Q27" s="227">
        <v>1014333898</v>
      </c>
      <c r="R27" s="70"/>
    </row>
    <row r="28" spans="1:18" x14ac:dyDescent="0.25">
      <c r="A28" s="40"/>
      <c r="B28" s="7" t="s">
        <v>120</v>
      </c>
      <c r="C28" s="227">
        <v>497365445</v>
      </c>
      <c r="D28" s="227">
        <v>614889045</v>
      </c>
      <c r="E28" s="227">
        <v>10767991.85</v>
      </c>
      <c r="F28" s="227">
        <v>24870574.240000002</v>
      </c>
      <c r="G28" s="227">
        <v>39657382.009999998</v>
      </c>
      <c r="H28" s="227">
        <v>33302790.599999994</v>
      </c>
      <c r="I28" s="227">
        <v>43652109.679999985</v>
      </c>
      <c r="J28" s="227">
        <v>42809208.289999992</v>
      </c>
      <c r="K28" s="227">
        <v>52138364.829999998</v>
      </c>
      <c r="L28" s="227">
        <v>55121797.269999988</v>
      </c>
      <c r="M28" s="227">
        <v>44043647.849999994</v>
      </c>
      <c r="N28" s="227">
        <v>43679656.469999999</v>
      </c>
      <c r="O28" s="227">
        <v>70590464.129999995</v>
      </c>
      <c r="P28" s="227">
        <v>76020215.909999996</v>
      </c>
      <c r="Q28" s="227">
        <v>536654203.12999994</v>
      </c>
      <c r="R28" s="70"/>
    </row>
    <row r="29" spans="1:18" x14ac:dyDescent="0.25">
      <c r="A29" s="40"/>
      <c r="B29" s="7" t="s">
        <v>121</v>
      </c>
      <c r="C29" s="227">
        <v>802600000</v>
      </c>
      <c r="D29" s="227">
        <v>716821419</v>
      </c>
      <c r="E29" s="227">
        <v>53972495</v>
      </c>
      <c r="F29" s="227">
        <v>54360827</v>
      </c>
      <c r="G29" s="227">
        <v>54166661</v>
      </c>
      <c r="H29" s="227">
        <v>54166661</v>
      </c>
      <c r="I29" s="227">
        <v>54166661</v>
      </c>
      <c r="J29" s="227">
        <v>54166661</v>
      </c>
      <c r="K29" s="227">
        <v>54166661</v>
      </c>
      <c r="L29" s="227">
        <v>54166661</v>
      </c>
      <c r="M29" s="227">
        <v>54166661</v>
      </c>
      <c r="N29" s="227">
        <v>56166661</v>
      </c>
      <c r="O29" s="227">
        <v>56766661</v>
      </c>
      <c r="P29" s="227">
        <v>108295756.98</v>
      </c>
      <c r="Q29" s="227">
        <v>708729027.98000002</v>
      </c>
      <c r="R29" s="70"/>
    </row>
    <row r="30" spans="1:18" x14ac:dyDescent="0.25">
      <c r="A30" s="40"/>
      <c r="B30" s="38" t="s">
        <v>122</v>
      </c>
      <c r="C30" s="228">
        <v>97931657056</v>
      </c>
      <c r="D30" s="228">
        <v>100411265318.12999</v>
      </c>
      <c r="E30" s="228">
        <v>6054935283.579999</v>
      </c>
      <c r="F30" s="228">
        <v>8502510421.9100008</v>
      </c>
      <c r="G30" s="228">
        <v>8784810609.1599998</v>
      </c>
      <c r="H30" s="228">
        <v>7264220988.7200012</v>
      </c>
      <c r="I30" s="228">
        <v>7072637043.4400005</v>
      </c>
      <c r="J30" s="228">
        <v>8872444784.0300007</v>
      </c>
      <c r="K30" s="228">
        <v>7212164714.1700001</v>
      </c>
      <c r="L30" s="228">
        <v>8516311516.4899988</v>
      </c>
      <c r="M30" s="228">
        <v>8830676939.9299984</v>
      </c>
      <c r="N30" s="228">
        <v>3053499566.2600002</v>
      </c>
      <c r="O30" s="228">
        <v>13017700217.600002</v>
      </c>
      <c r="P30" s="228">
        <v>10479350534.48</v>
      </c>
      <c r="Q30" s="228">
        <v>97661262619.769989</v>
      </c>
      <c r="R30" s="70"/>
    </row>
    <row r="31" spans="1:18" x14ac:dyDescent="0.25">
      <c r="A31" s="40"/>
      <c r="B31" s="6" t="s">
        <v>123</v>
      </c>
      <c r="C31" s="226">
        <v>3470673088</v>
      </c>
      <c r="D31" s="226">
        <v>3340347246.3400002</v>
      </c>
      <c r="E31" s="226">
        <v>122938945.13999999</v>
      </c>
      <c r="F31" s="226">
        <v>185704943.90000001</v>
      </c>
      <c r="G31" s="226">
        <v>354276764.27999997</v>
      </c>
      <c r="H31" s="226">
        <v>221225875.84999996</v>
      </c>
      <c r="I31" s="226">
        <v>200368166.15000001</v>
      </c>
      <c r="J31" s="226">
        <v>336007075.38999999</v>
      </c>
      <c r="K31" s="226">
        <v>252049298.50999999</v>
      </c>
      <c r="L31" s="226">
        <v>328708821.63000005</v>
      </c>
      <c r="M31" s="226">
        <v>246624450.53999999</v>
      </c>
      <c r="N31" s="226">
        <v>221410367.46999997</v>
      </c>
      <c r="O31" s="226">
        <v>357604489.15999997</v>
      </c>
      <c r="P31" s="226">
        <v>361603833.23999995</v>
      </c>
      <c r="Q31" s="226">
        <v>3188523031.2599998</v>
      </c>
      <c r="R31" s="70"/>
    </row>
    <row r="32" spans="1:18" x14ac:dyDescent="0.25">
      <c r="A32" s="40"/>
      <c r="B32" s="7" t="s">
        <v>124</v>
      </c>
      <c r="C32" s="227">
        <v>2508457889</v>
      </c>
      <c r="D32" s="227">
        <v>2561467109.9000001</v>
      </c>
      <c r="E32" s="227">
        <v>96429806.25999999</v>
      </c>
      <c r="F32" s="227">
        <v>118597326.54000001</v>
      </c>
      <c r="G32" s="227">
        <v>301702450.63</v>
      </c>
      <c r="H32" s="227">
        <v>156243189.99999997</v>
      </c>
      <c r="I32" s="227">
        <v>148608799.87</v>
      </c>
      <c r="J32" s="227">
        <v>282953586.84999996</v>
      </c>
      <c r="K32" s="227">
        <v>197832809.15000001</v>
      </c>
      <c r="L32" s="227">
        <v>273973809.75000006</v>
      </c>
      <c r="M32" s="227">
        <v>193839587.00999999</v>
      </c>
      <c r="N32" s="227">
        <v>172929331.79999998</v>
      </c>
      <c r="O32" s="227">
        <v>250653993.10999998</v>
      </c>
      <c r="P32" s="227">
        <v>262096861.71999994</v>
      </c>
      <c r="Q32" s="227">
        <v>2455861552.6899996</v>
      </c>
      <c r="R32" s="70"/>
    </row>
    <row r="33" spans="1:18" x14ac:dyDescent="0.25">
      <c r="A33" s="40"/>
      <c r="B33" s="7" t="s">
        <v>125</v>
      </c>
      <c r="C33" s="227">
        <v>962215199</v>
      </c>
      <c r="D33" s="227">
        <v>778880136.43999994</v>
      </c>
      <c r="E33" s="227">
        <v>26509138.879999999</v>
      </c>
      <c r="F33" s="227">
        <v>67107617.359999992</v>
      </c>
      <c r="G33" s="227">
        <v>52574313.649999999</v>
      </c>
      <c r="H33" s="227">
        <v>64982685.850000009</v>
      </c>
      <c r="I33" s="227">
        <v>51759366.280000001</v>
      </c>
      <c r="J33" s="227">
        <v>53053488.540000014</v>
      </c>
      <c r="K33" s="227">
        <v>54216489.359999992</v>
      </c>
      <c r="L33" s="227">
        <v>54735011.88000001</v>
      </c>
      <c r="M33" s="227">
        <v>52784863.530000001</v>
      </c>
      <c r="N33" s="227">
        <v>48481035.670000002</v>
      </c>
      <c r="O33" s="227">
        <v>106950496.04999997</v>
      </c>
      <c r="P33" s="227">
        <v>99506971.519999996</v>
      </c>
      <c r="Q33" s="227">
        <v>732661478.57000005</v>
      </c>
      <c r="R33" s="70"/>
    </row>
    <row r="34" spans="1:18" x14ac:dyDescent="0.25">
      <c r="A34" s="40"/>
      <c r="B34" s="6" t="s">
        <v>126</v>
      </c>
      <c r="C34" s="226">
        <v>8089556052</v>
      </c>
      <c r="D34" s="226">
        <v>9490687952.2900009</v>
      </c>
      <c r="E34" s="226">
        <v>508167964.68000007</v>
      </c>
      <c r="F34" s="226">
        <v>778361995.53000009</v>
      </c>
      <c r="G34" s="226">
        <v>1063967525.78</v>
      </c>
      <c r="H34" s="226">
        <v>483908478.83999997</v>
      </c>
      <c r="I34" s="226">
        <v>948359441.50999999</v>
      </c>
      <c r="J34" s="226">
        <v>812132723.33999991</v>
      </c>
      <c r="K34" s="226">
        <v>652826865.46000004</v>
      </c>
      <c r="L34" s="226">
        <v>626715100.98000002</v>
      </c>
      <c r="M34" s="226">
        <v>768621348.74000001</v>
      </c>
      <c r="N34" s="226">
        <v>556468699.73000002</v>
      </c>
      <c r="O34" s="226">
        <v>948002043.25000012</v>
      </c>
      <c r="P34" s="226">
        <v>1124825919.3700004</v>
      </c>
      <c r="Q34" s="226">
        <v>9272358107.210001</v>
      </c>
      <c r="R34" s="70"/>
    </row>
    <row r="35" spans="1:18" x14ac:dyDescent="0.25">
      <c r="A35" s="40"/>
      <c r="B35" s="7" t="s">
        <v>127</v>
      </c>
      <c r="C35" s="227">
        <v>7918850070</v>
      </c>
      <c r="D35" s="227">
        <v>9325461359</v>
      </c>
      <c r="E35" s="227">
        <v>495399057.9000001</v>
      </c>
      <c r="F35" s="227">
        <v>765439487.06000006</v>
      </c>
      <c r="G35" s="227">
        <v>1050585119.46</v>
      </c>
      <c r="H35" s="227">
        <v>471545979.85999995</v>
      </c>
      <c r="I35" s="227">
        <v>935996936.29999995</v>
      </c>
      <c r="J35" s="227">
        <v>799071742.86999989</v>
      </c>
      <c r="K35" s="227">
        <v>640464358.97000003</v>
      </c>
      <c r="L35" s="227">
        <v>613855600.13999999</v>
      </c>
      <c r="M35" s="227">
        <v>756011048.15999997</v>
      </c>
      <c r="N35" s="227">
        <v>544106192.27999997</v>
      </c>
      <c r="O35" s="227">
        <v>930087216.46000016</v>
      </c>
      <c r="P35" s="227">
        <v>1104620625.6700003</v>
      </c>
      <c r="Q35" s="227">
        <v>9107183365.1300011</v>
      </c>
      <c r="R35" s="70"/>
    </row>
    <row r="36" spans="1:18" x14ac:dyDescent="0.25">
      <c r="A36" s="40"/>
      <c r="B36" s="7" t="s">
        <v>128</v>
      </c>
      <c r="C36" s="227">
        <v>170705982</v>
      </c>
      <c r="D36" s="227">
        <v>164933474.29000002</v>
      </c>
      <c r="E36" s="227">
        <v>12768906.779999999</v>
      </c>
      <c r="F36" s="227">
        <v>12922508.470000001</v>
      </c>
      <c r="G36" s="227">
        <v>13382406.32</v>
      </c>
      <c r="H36" s="227">
        <v>12362498.98</v>
      </c>
      <c r="I36" s="227">
        <v>12362505.210000001</v>
      </c>
      <c r="J36" s="227">
        <v>13060980.469999999</v>
      </c>
      <c r="K36" s="227">
        <v>12362506.49</v>
      </c>
      <c r="L36" s="227">
        <v>12859500.84</v>
      </c>
      <c r="M36" s="227">
        <v>12362500.58</v>
      </c>
      <c r="N36" s="227">
        <v>12362507.449999999</v>
      </c>
      <c r="O36" s="227">
        <v>17914826.789999999</v>
      </c>
      <c r="P36" s="227">
        <v>20205293.699999999</v>
      </c>
      <c r="Q36" s="227">
        <v>164926942.07999998</v>
      </c>
      <c r="R36" s="70"/>
    </row>
    <row r="37" spans="1:18" x14ac:dyDescent="0.25">
      <c r="A37" s="40"/>
      <c r="B37" s="7" t="s">
        <v>129</v>
      </c>
      <c r="C37" s="224">
        <v>0</v>
      </c>
      <c r="D37" s="227">
        <v>293119</v>
      </c>
      <c r="E37" s="224">
        <v>0</v>
      </c>
      <c r="F37" s="224">
        <v>0</v>
      </c>
      <c r="G37" s="224">
        <v>0</v>
      </c>
      <c r="H37" s="224">
        <v>0</v>
      </c>
      <c r="I37" s="224">
        <v>0</v>
      </c>
      <c r="J37" s="224">
        <v>0</v>
      </c>
      <c r="K37" s="224">
        <v>0</v>
      </c>
      <c r="L37" s="224">
        <v>0</v>
      </c>
      <c r="M37" s="227">
        <v>247800</v>
      </c>
      <c r="N37" s="224">
        <v>0</v>
      </c>
      <c r="O37" s="224">
        <v>0</v>
      </c>
      <c r="P37" s="224">
        <v>0</v>
      </c>
      <c r="Q37" s="227">
        <v>247800</v>
      </c>
      <c r="R37" s="70"/>
    </row>
    <row r="38" spans="1:18" x14ac:dyDescent="0.25">
      <c r="A38" s="40"/>
      <c r="B38" s="6" t="s">
        <v>130</v>
      </c>
      <c r="C38" s="226">
        <v>3239707382</v>
      </c>
      <c r="D38" s="226">
        <v>2449207281</v>
      </c>
      <c r="E38" s="226">
        <v>107121475.14</v>
      </c>
      <c r="F38" s="226">
        <v>156071534.93000001</v>
      </c>
      <c r="G38" s="226">
        <v>293919842.78999996</v>
      </c>
      <c r="H38" s="226">
        <v>145858979.04000002</v>
      </c>
      <c r="I38" s="226">
        <v>143641325.28</v>
      </c>
      <c r="J38" s="226">
        <v>142619289.44</v>
      </c>
      <c r="K38" s="226">
        <v>127356877.92</v>
      </c>
      <c r="L38" s="226">
        <v>153997862.63</v>
      </c>
      <c r="M38" s="226">
        <v>188669991.19</v>
      </c>
      <c r="N38" s="226">
        <v>137012316.66</v>
      </c>
      <c r="O38" s="226">
        <v>223725306</v>
      </c>
      <c r="P38" s="226">
        <v>617828782.47000003</v>
      </c>
      <c r="Q38" s="226">
        <v>2437823583.4900002</v>
      </c>
      <c r="R38" s="70"/>
    </row>
    <row r="39" spans="1:18" x14ac:dyDescent="0.25">
      <c r="A39" s="40"/>
      <c r="B39" s="7" t="s">
        <v>131</v>
      </c>
      <c r="C39" s="227">
        <v>3239707382</v>
      </c>
      <c r="D39" s="227">
        <v>2449207281</v>
      </c>
      <c r="E39" s="227">
        <v>107121475.14</v>
      </c>
      <c r="F39" s="227">
        <v>156071534.93000001</v>
      </c>
      <c r="G39" s="227">
        <v>293919842.78999996</v>
      </c>
      <c r="H39" s="227">
        <v>145858979.04000002</v>
      </c>
      <c r="I39" s="227">
        <v>143641325.28</v>
      </c>
      <c r="J39" s="227">
        <v>142619289.44</v>
      </c>
      <c r="K39" s="227">
        <v>127356877.92</v>
      </c>
      <c r="L39" s="227">
        <v>153997862.63</v>
      </c>
      <c r="M39" s="227">
        <v>188669991.19</v>
      </c>
      <c r="N39" s="227">
        <v>137012316.66</v>
      </c>
      <c r="O39" s="227">
        <v>223725306</v>
      </c>
      <c r="P39" s="227">
        <v>617828782.47000003</v>
      </c>
      <c r="Q39" s="227">
        <v>2437823583.4900002</v>
      </c>
      <c r="R39" s="70"/>
    </row>
    <row r="40" spans="1:18" x14ac:dyDescent="0.25">
      <c r="A40" s="40"/>
      <c r="B40" s="6" t="s">
        <v>132</v>
      </c>
      <c r="C40" s="226">
        <v>57378684069</v>
      </c>
      <c r="D40" s="226">
        <v>53686062612.209999</v>
      </c>
      <c r="E40" s="226">
        <v>4558151752.4799995</v>
      </c>
      <c r="F40" s="226">
        <v>4569911741.9299994</v>
      </c>
      <c r="G40" s="226">
        <v>4581739835.8400002</v>
      </c>
      <c r="H40" s="226">
        <v>4588231404.9400005</v>
      </c>
      <c r="I40" s="226">
        <v>4577747698.2200003</v>
      </c>
      <c r="J40" s="226">
        <v>4610916027.5299997</v>
      </c>
      <c r="K40" s="226">
        <v>4656135286.2199993</v>
      </c>
      <c r="L40" s="226">
        <v>4654067513.5600004</v>
      </c>
      <c r="M40" s="226">
        <v>4648089365.8499994</v>
      </c>
      <c r="N40" s="226">
        <v>982965106.89999998</v>
      </c>
      <c r="O40" s="226">
        <v>8440017115.6800022</v>
      </c>
      <c r="P40" s="226">
        <v>2381940109.0099998</v>
      </c>
      <c r="Q40" s="226">
        <v>53249912958.160004</v>
      </c>
      <c r="R40" s="70"/>
    </row>
    <row r="41" spans="1:18" x14ac:dyDescent="0.25">
      <c r="A41" s="40"/>
      <c r="B41" s="7" t="s">
        <v>133</v>
      </c>
      <c r="C41" s="227">
        <v>56837721415</v>
      </c>
      <c r="D41" s="227">
        <v>53111893043.059998</v>
      </c>
      <c r="E41" s="227">
        <v>4519646314.2399998</v>
      </c>
      <c r="F41" s="227">
        <v>4525767303.6899996</v>
      </c>
      <c r="G41" s="227">
        <v>4540457833.8800001</v>
      </c>
      <c r="H41" s="227">
        <v>4546980131.4300003</v>
      </c>
      <c r="I41" s="227">
        <v>4536456619.3999996</v>
      </c>
      <c r="J41" s="227">
        <v>4559836182.3900003</v>
      </c>
      <c r="K41" s="227">
        <v>4614923061.5699997</v>
      </c>
      <c r="L41" s="227">
        <v>4612751888.7600002</v>
      </c>
      <c r="M41" s="227">
        <v>4606623641.1999998</v>
      </c>
      <c r="N41" s="227">
        <v>941962789.93999994</v>
      </c>
      <c r="O41" s="227">
        <v>8395660454.0800018</v>
      </c>
      <c r="P41" s="227">
        <v>2303343310.7999997</v>
      </c>
      <c r="Q41" s="227">
        <v>52704409531.380005</v>
      </c>
      <c r="R41" s="70"/>
    </row>
    <row r="42" spans="1:18" x14ac:dyDescent="0.25">
      <c r="A42" s="40"/>
      <c r="B42" s="7" t="s">
        <v>134</v>
      </c>
      <c r="C42" s="227">
        <v>536626498.99999994</v>
      </c>
      <c r="D42" s="227">
        <v>568538361</v>
      </c>
      <c r="E42" s="227">
        <v>38139640.449999996</v>
      </c>
      <c r="F42" s="227">
        <v>43778640.449999996</v>
      </c>
      <c r="G42" s="227">
        <v>40916204.169999994</v>
      </c>
      <c r="H42" s="227">
        <v>40869547.25</v>
      </c>
      <c r="I42" s="227">
        <v>40794406.43</v>
      </c>
      <c r="J42" s="227">
        <v>50612978.530000001</v>
      </c>
      <c r="K42" s="227">
        <v>40746724.530000001</v>
      </c>
      <c r="L42" s="227">
        <v>40815124.530000001</v>
      </c>
      <c r="M42" s="227">
        <v>41000224.530000001</v>
      </c>
      <c r="N42" s="227">
        <v>40536816.839999996</v>
      </c>
      <c r="O42" s="227">
        <v>43530615.330000006</v>
      </c>
      <c r="P42" s="227">
        <v>78131298.090000004</v>
      </c>
      <c r="Q42" s="227">
        <v>539872221.13</v>
      </c>
      <c r="R42" s="70"/>
    </row>
    <row r="43" spans="1:18" x14ac:dyDescent="0.25">
      <c r="A43" s="40"/>
      <c r="B43" s="7" t="s">
        <v>135</v>
      </c>
      <c r="C43" s="227">
        <v>4336155</v>
      </c>
      <c r="D43" s="227">
        <v>5631208.1500000004</v>
      </c>
      <c r="E43" s="227">
        <v>365797.79000000004</v>
      </c>
      <c r="F43" s="227">
        <v>365797.79000000004</v>
      </c>
      <c r="G43" s="227">
        <v>365797.79000000004</v>
      </c>
      <c r="H43" s="227">
        <v>381726.26</v>
      </c>
      <c r="I43" s="227">
        <v>496672.39</v>
      </c>
      <c r="J43" s="227">
        <v>466866.61000000004</v>
      </c>
      <c r="K43" s="227">
        <v>465500.12</v>
      </c>
      <c r="L43" s="227">
        <v>500500.26999999996</v>
      </c>
      <c r="M43" s="227">
        <v>465500.12</v>
      </c>
      <c r="N43" s="227">
        <v>465500.12</v>
      </c>
      <c r="O43" s="227">
        <v>826046.27</v>
      </c>
      <c r="P43" s="227">
        <v>465500.12</v>
      </c>
      <c r="Q43" s="227">
        <v>5631205.6499999994</v>
      </c>
      <c r="R43" s="70"/>
    </row>
    <row r="44" spans="1:18" x14ac:dyDescent="0.25">
      <c r="A44" s="40"/>
      <c r="B44" s="6" t="s">
        <v>136</v>
      </c>
      <c r="C44" s="226">
        <v>129782395.00000001</v>
      </c>
      <c r="D44" s="226">
        <v>247495137</v>
      </c>
      <c r="E44" s="226">
        <v>160316.75</v>
      </c>
      <c r="F44" s="226">
        <v>9127245.1400000006</v>
      </c>
      <c r="G44" s="226">
        <v>6082734.1799999997</v>
      </c>
      <c r="H44" s="226">
        <v>5056166.21</v>
      </c>
      <c r="I44" s="226">
        <v>7613549.04</v>
      </c>
      <c r="J44" s="226">
        <v>35183356.979999997</v>
      </c>
      <c r="K44" s="226">
        <v>6609298.4199999999</v>
      </c>
      <c r="L44" s="226">
        <v>8213680.1199999992</v>
      </c>
      <c r="M44" s="226">
        <v>27023437.68</v>
      </c>
      <c r="N44" s="226">
        <v>11051941.199999999</v>
      </c>
      <c r="O44" s="226">
        <v>13389679.280000003</v>
      </c>
      <c r="P44" s="226">
        <v>40253244.699999996</v>
      </c>
      <c r="Q44" s="226">
        <v>169764649.70000002</v>
      </c>
      <c r="R44" s="70"/>
    </row>
    <row r="45" spans="1:18" x14ac:dyDescent="0.25">
      <c r="A45" s="40"/>
      <c r="B45" s="7" t="s">
        <v>137</v>
      </c>
      <c r="C45" s="227">
        <v>129782395.00000001</v>
      </c>
      <c r="D45" s="227">
        <v>245495137</v>
      </c>
      <c r="E45" s="227">
        <v>160316.75</v>
      </c>
      <c r="F45" s="227">
        <v>9127245.1400000006</v>
      </c>
      <c r="G45" s="227">
        <v>6082734.1799999997</v>
      </c>
      <c r="H45" s="227">
        <v>5056166.21</v>
      </c>
      <c r="I45" s="227">
        <v>7613549.04</v>
      </c>
      <c r="J45" s="227">
        <v>35183356.979999997</v>
      </c>
      <c r="K45" s="227">
        <v>6609298.4199999999</v>
      </c>
      <c r="L45" s="227">
        <v>8213680.1199999992</v>
      </c>
      <c r="M45" s="227">
        <v>27023437.68</v>
      </c>
      <c r="N45" s="227">
        <v>11051941.199999999</v>
      </c>
      <c r="O45" s="227">
        <v>13389679.280000003</v>
      </c>
      <c r="P45" s="227">
        <v>38253244.699999996</v>
      </c>
      <c r="Q45" s="227">
        <v>167764649.70000002</v>
      </c>
      <c r="R45" s="70"/>
    </row>
    <row r="46" spans="1:18" x14ac:dyDescent="0.25">
      <c r="A46" s="40"/>
      <c r="B46" s="7" t="s">
        <v>138</v>
      </c>
      <c r="C46" s="224">
        <v>0</v>
      </c>
      <c r="D46" s="227">
        <v>2000000</v>
      </c>
      <c r="E46" s="224">
        <v>0</v>
      </c>
      <c r="F46" s="224">
        <v>0</v>
      </c>
      <c r="G46" s="224">
        <v>0</v>
      </c>
      <c r="H46" s="224">
        <v>0</v>
      </c>
      <c r="I46" s="224">
        <v>0</v>
      </c>
      <c r="J46" s="224">
        <v>0</v>
      </c>
      <c r="K46" s="224">
        <v>0</v>
      </c>
      <c r="L46" s="224">
        <v>0</v>
      </c>
      <c r="M46" s="224">
        <v>0</v>
      </c>
      <c r="N46" s="224">
        <v>0</v>
      </c>
      <c r="O46" s="224">
        <v>0</v>
      </c>
      <c r="P46" s="227">
        <v>2000000</v>
      </c>
      <c r="Q46" s="227">
        <v>2000000</v>
      </c>
      <c r="R46" s="70"/>
    </row>
    <row r="47" spans="1:18" x14ac:dyDescent="0.25">
      <c r="A47" s="40"/>
      <c r="B47" s="6" t="s">
        <v>139</v>
      </c>
      <c r="C47" s="226">
        <v>20580297612</v>
      </c>
      <c r="D47" s="226">
        <v>25932745773.77</v>
      </c>
      <c r="E47" s="226">
        <v>544480867.35000002</v>
      </c>
      <c r="F47" s="226">
        <v>2558256166.5799999</v>
      </c>
      <c r="G47" s="226">
        <v>2184113484.1600003</v>
      </c>
      <c r="H47" s="226">
        <v>1583015887.8500001</v>
      </c>
      <c r="I47" s="226">
        <v>946749768.98000002</v>
      </c>
      <c r="J47" s="226">
        <v>2586455644.9900007</v>
      </c>
      <c r="K47" s="226">
        <v>1240988732.6800001</v>
      </c>
      <c r="L47" s="226">
        <v>2337550010.2200003</v>
      </c>
      <c r="M47" s="226">
        <v>2562548391.3899999</v>
      </c>
      <c r="N47" s="226">
        <v>909900915.41999984</v>
      </c>
      <c r="O47" s="226">
        <v>2668948714.6499996</v>
      </c>
      <c r="P47" s="226">
        <v>5328046735.8299999</v>
      </c>
      <c r="Q47" s="226">
        <v>25451055320.099998</v>
      </c>
      <c r="R47" s="70"/>
    </row>
    <row r="48" spans="1:18" x14ac:dyDescent="0.25">
      <c r="A48" s="40"/>
      <c r="B48" s="7" t="s">
        <v>140</v>
      </c>
      <c r="C48" s="227">
        <v>18200672853</v>
      </c>
      <c r="D48" s="227">
        <v>17725114176.68</v>
      </c>
      <c r="E48" s="227">
        <v>269264079.31</v>
      </c>
      <c r="F48" s="227">
        <v>2341482261.3500004</v>
      </c>
      <c r="G48" s="227">
        <v>1410358296.73</v>
      </c>
      <c r="H48" s="227">
        <v>1341035710.8900001</v>
      </c>
      <c r="I48" s="227">
        <v>665217648.58000016</v>
      </c>
      <c r="J48" s="227">
        <v>1637063777.0800004</v>
      </c>
      <c r="K48" s="227">
        <v>884225868.07000017</v>
      </c>
      <c r="L48" s="227">
        <v>1312085490.6300004</v>
      </c>
      <c r="M48" s="227">
        <v>1723708603.6200001</v>
      </c>
      <c r="N48" s="227">
        <v>414832428.94999999</v>
      </c>
      <c r="O48" s="227">
        <v>1747096924.1900001</v>
      </c>
      <c r="P48" s="227">
        <v>3556077949.6200004</v>
      </c>
      <c r="Q48" s="227">
        <v>17302449039.020004</v>
      </c>
      <c r="R48" s="70"/>
    </row>
    <row r="49" spans="1:18" x14ac:dyDescent="0.25">
      <c r="A49" s="40"/>
      <c r="B49" s="7" t="s">
        <v>141</v>
      </c>
      <c r="C49" s="224">
        <v>0</v>
      </c>
      <c r="D49" s="227">
        <v>109110</v>
      </c>
      <c r="E49" s="224">
        <v>0</v>
      </c>
      <c r="F49" s="224">
        <v>0</v>
      </c>
      <c r="G49" s="224">
        <v>0</v>
      </c>
      <c r="H49" s="224">
        <v>0</v>
      </c>
      <c r="I49" s="224">
        <v>0</v>
      </c>
      <c r="J49" s="224">
        <v>0</v>
      </c>
      <c r="K49" s="224">
        <v>0</v>
      </c>
      <c r="L49" s="224">
        <v>0</v>
      </c>
      <c r="M49" s="224">
        <v>0</v>
      </c>
      <c r="N49" s="224">
        <v>0</v>
      </c>
      <c r="O49" s="224">
        <v>0</v>
      </c>
      <c r="P49" s="227">
        <v>109109.88</v>
      </c>
      <c r="Q49" s="227">
        <v>109109.88</v>
      </c>
      <c r="R49" s="70"/>
    </row>
    <row r="50" spans="1:18" x14ac:dyDescent="0.25">
      <c r="A50" s="40"/>
      <c r="B50" s="7" t="s">
        <v>142</v>
      </c>
      <c r="C50" s="227">
        <v>1030060443.0000001</v>
      </c>
      <c r="D50" s="227">
        <v>5393986504</v>
      </c>
      <c r="E50" s="227">
        <v>80166801.280000001</v>
      </c>
      <c r="F50" s="227">
        <v>80509509.599999994</v>
      </c>
      <c r="G50" s="227">
        <v>529957932.10000008</v>
      </c>
      <c r="H50" s="227">
        <v>77083691.469999999</v>
      </c>
      <c r="I50" s="227">
        <v>91186194.550000012</v>
      </c>
      <c r="J50" s="227">
        <v>688469438.49000001</v>
      </c>
      <c r="K50" s="227">
        <v>87358125.950000003</v>
      </c>
      <c r="L50" s="227">
        <v>878006049.50999999</v>
      </c>
      <c r="M50" s="227">
        <v>587501402.13</v>
      </c>
      <c r="N50" s="227">
        <v>319327572.88</v>
      </c>
      <c r="O50" s="227">
        <v>554484258.87999988</v>
      </c>
      <c r="P50" s="227">
        <v>1386123502.25</v>
      </c>
      <c r="Q50" s="227">
        <v>5360174479.0900002</v>
      </c>
      <c r="R50" s="70"/>
    </row>
    <row r="51" spans="1:18" x14ac:dyDescent="0.25">
      <c r="A51" s="40"/>
      <c r="B51" s="7" t="s">
        <v>143</v>
      </c>
      <c r="C51" s="227">
        <v>136044733</v>
      </c>
      <c r="D51" s="227">
        <v>292280353.09000003</v>
      </c>
      <c r="E51" s="227">
        <v>6963655.7800000003</v>
      </c>
      <c r="F51" s="227">
        <v>32757481.909999996</v>
      </c>
      <c r="G51" s="227">
        <v>6944584.9299999997</v>
      </c>
      <c r="H51" s="227">
        <v>6939687.6799999997</v>
      </c>
      <c r="I51" s="227">
        <v>6980277.4000000004</v>
      </c>
      <c r="J51" s="227">
        <v>20719834.27</v>
      </c>
      <c r="K51" s="227">
        <v>7001259.9100000001</v>
      </c>
      <c r="L51" s="227">
        <v>8316662.1000000006</v>
      </c>
      <c r="M51" s="227">
        <v>6990942.9900000002</v>
      </c>
      <c r="N51" s="227">
        <v>6983809.5599999996</v>
      </c>
      <c r="O51" s="227">
        <v>174473528.63</v>
      </c>
      <c r="P51" s="227">
        <v>7206252.8899999997</v>
      </c>
      <c r="Q51" s="227">
        <v>292277978.04999995</v>
      </c>
      <c r="R51" s="70"/>
    </row>
    <row r="52" spans="1:18" x14ac:dyDescent="0.25">
      <c r="A52" s="40"/>
      <c r="B52" s="7" t="s">
        <v>144</v>
      </c>
      <c r="C52" s="227">
        <v>1213519583</v>
      </c>
      <c r="D52" s="227">
        <v>2521255630.0000005</v>
      </c>
      <c r="E52" s="227">
        <v>188086330.97999999</v>
      </c>
      <c r="F52" s="227">
        <v>103506913.71999998</v>
      </c>
      <c r="G52" s="227">
        <v>236852670.39999995</v>
      </c>
      <c r="H52" s="227">
        <v>157956797.81</v>
      </c>
      <c r="I52" s="227">
        <v>183365648.44999999</v>
      </c>
      <c r="J52" s="227">
        <v>240202595.15000001</v>
      </c>
      <c r="K52" s="227">
        <v>262403478.74999997</v>
      </c>
      <c r="L52" s="227">
        <v>139141807.97999999</v>
      </c>
      <c r="M52" s="227">
        <v>244347442.64999995</v>
      </c>
      <c r="N52" s="227">
        <v>168757104.03000003</v>
      </c>
      <c r="O52" s="227">
        <v>192894002.94999996</v>
      </c>
      <c r="P52" s="227">
        <v>378529921.18999994</v>
      </c>
      <c r="Q52" s="227">
        <v>2496044714.0599999</v>
      </c>
      <c r="R52" s="70"/>
    </row>
    <row r="53" spans="1:18" x14ac:dyDescent="0.25">
      <c r="A53" s="40"/>
      <c r="B53" s="6" t="s">
        <v>145</v>
      </c>
      <c r="C53" s="226">
        <v>506916497</v>
      </c>
      <c r="D53" s="226">
        <v>788943185.51999998</v>
      </c>
      <c r="E53" s="226">
        <v>22085563.789999999</v>
      </c>
      <c r="F53" s="226">
        <v>43328901.050000004</v>
      </c>
      <c r="G53" s="226">
        <v>53907569.640000001</v>
      </c>
      <c r="H53" s="226">
        <v>38214514.82</v>
      </c>
      <c r="I53" s="226">
        <v>38658439.870000005</v>
      </c>
      <c r="J53" s="226">
        <v>35128101.450000003</v>
      </c>
      <c r="K53" s="226">
        <v>73409241.719999999</v>
      </c>
      <c r="L53" s="226">
        <v>172194017.28999999</v>
      </c>
      <c r="M53" s="226">
        <v>166841326.06</v>
      </c>
      <c r="N53" s="226">
        <v>35748067.340000004</v>
      </c>
      <c r="O53" s="226">
        <v>53950613.149999999</v>
      </c>
      <c r="P53" s="226">
        <v>48255385.659999996</v>
      </c>
      <c r="Q53" s="226">
        <v>781721741.84000003</v>
      </c>
      <c r="R53" s="70"/>
    </row>
    <row r="54" spans="1:18" x14ac:dyDescent="0.25">
      <c r="A54" s="40"/>
      <c r="B54" s="7" t="s">
        <v>146</v>
      </c>
      <c r="C54" s="227">
        <v>506916497</v>
      </c>
      <c r="D54" s="227">
        <v>788943185.51999998</v>
      </c>
      <c r="E54" s="227">
        <v>22085563.789999999</v>
      </c>
      <c r="F54" s="227">
        <v>43328901.050000004</v>
      </c>
      <c r="G54" s="227">
        <v>53907569.640000001</v>
      </c>
      <c r="H54" s="227">
        <v>38214514.82</v>
      </c>
      <c r="I54" s="227">
        <v>38658439.870000005</v>
      </c>
      <c r="J54" s="227">
        <v>35128101.450000003</v>
      </c>
      <c r="K54" s="227">
        <v>73409241.719999999</v>
      </c>
      <c r="L54" s="227">
        <v>172194017.28999999</v>
      </c>
      <c r="M54" s="227">
        <v>166841326.06</v>
      </c>
      <c r="N54" s="227">
        <v>35748067.340000004</v>
      </c>
      <c r="O54" s="227">
        <v>53950613.149999999</v>
      </c>
      <c r="P54" s="227">
        <v>48255385.659999996</v>
      </c>
      <c r="Q54" s="227">
        <v>781721741.84000003</v>
      </c>
      <c r="R54" s="70"/>
    </row>
    <row r="55" spans="1:18" x14ac:dyDescent="0.25">
      <c r="A55" s="40"/>
      <c r="B55" s="6" t="s">
        <v>147</v>
      </c>
      <c r="C55" s="226">
        <v>523063013.99999994</v>
      </c>
      <c r="D55" s="226">
        <v>552173479</v>
      </c>
      <c r="E55" s="226">
        <v>38791405</v>
      </c>
      <c r="F55" s="226">
        <v>38791405</v>
      </c>
      <c r="G55" s="226">
        <v>38791405</v>
      </c>
      <c r="H55" s="226">
        <v>38791405</v>
      </c>
      <c r="I55" s="226">
        <v>38791405</v>
      </c>
      <c r="J55" s="226">
        <v>58791405</v>
      </c>
      <c r="K55" s="226">
        <v>38791405</v>
      </c>
      <c r="L55" s="226">
        <v>50791405</v>
      </c>
      <c r="M55" s="226">
        <v>38791405</v>
      </c>
      <c r="N55" s="226">
        <v>6225251</v>
      </c>
      <c r="O55" s="226">
        <v>95857559</v>
      </c>
      <c r="P55" s="226">
        <v>62791407</v>
      </c>
      <c r="Q55" s="226">
        <v>545996862</v>
      </c>
      <c r="R55" s="70"/>
    </row>
    <row r="56" spans="1:18" x14ac:dyDescent="0.25">
      <c r="A56" s="40"/>
      <c r="B56" s="7" t="s">
        <v>148</v>
      </c>
      <c r="C56" s="227">
        <v>523063013.99999994</v>
      </c>
      <c r="D56" s="227">
        <v>552173479</v>
      </c>
      <c r="E56" s="227">
        <v>38791405</v>
      </c>
      <c r="F56" s="227">
        <v>38791405</v>
      </c>
      <c r="G56" s="227">
        <v>38791405</v>
      </c>
      <c r="H56" s="227">
        <v>38791405</v>
      </c>
      <c r="I56" s="227">
        <v>38791405</v>
      </c>
      <c r="J56" s="227">
        <v>58791405</v>
      </c>
      <c r="K56" s="227">
        <v>38791405</v>
      </c>
      <c r="L56" s="227">
        <v>50791405</v>
      </c>
      <c r="M56" s="227">
        <v>38791405</v>
      </c>
      <c r="N56" s="227">
        <v>6225251</v>
      </c>
      <c r="O56" s="227">
        <v>95857559</v>
      </c>
      <c r="P56" s="227">
        <v>62791407</v>
      </c>
      <c r="Q56" s="227">
        <v>545996862</v>
      </c>
      <c r="R56" s="70"/>
    </row>
    <row r="57" spans="1:18" x14ac:dyDescent="0.25">
      <c r="A57" s="40"/>
      <c r="B57" s="6" t="s">
        <v>149</v>
      </c>
      <c r="C57" s="226">
        <v>4012976947</v>
      </c>
      <c r="D57" s="226">
        <v>3923602651</v>
      </c>
      <c r="E57" s="226">
        <v>153036993.25</v>
      </c>
      <c r="F57" s="226">
        <v>162956487.84999999</v>
      </c>
      <c r="G57" s="226">
        <v>208011447.49000001</v>
      </c>
      <c r="H57" s="226">
        <v>159918276.16999999</v>
      </c>
      <c r="I57" s="226">
        <v>170707249.38999999</v>
      </c>
      <c r="J57" s="226">
        <v>255211159.91</v>
      </c>
      <c r="K57" s="226">
        <v>163997708.23999998</v>
      </c>
      <c r="L57" s="226">
        <v>184073105.06000003</v>
      </c>
      <c r="M57" s="226">
        <v>183467223.47999996</v>
      </c>
      <c r="N57" s="226">
        <v>192716900.53999999</v>
      </c>
      <c r="O57" s="226">
        <v>216204697.43000001</v>
      </c>
      <c r="P57" s="226">
        <v>513805117.19999993</v>
      </c>
      <c r="Q57" s="226">
        <v>2564106366.0099998</v>
      </c>
      <c r="R57" s="70"/>
    </row>
    <row r="58" spans="1:18" x14ac:dyDescent="0.25">
      <c r="A58" s="40"/>
      <c r="B58" s="7" t="s">
        <v>150</v>
      </c>
      <c r="C58" s="227">
        <v>413357116</v>
      </c>
      <c r="D58" s="227">
        <v>244278437</v>
      </c>
      <c r="E58" s="227">
        <v>20000</v>
      </c>
      <c r="F58" s="227">
        <v>1364289.96</v>
      </c>
      <c r="G58" s="227">
        <v>830361.69</v>
      </c>
      <c r="H58" s="227">
        <v>862221.13</v>
      </c>
      <c r="I58" s="227">
        <v>3236554.13</v>
      </c>
      <c r="J58" s="227">
        <v>918033.86999999988</v>
      </c>
      <c r="K58" s="227">
        <v>3715885.4699999997</v>
      </c>
      <c r="L58" s="227">
        <v>4357141.4000000004</v>
      </c>
      <c r="M58" s="227">
        <v>7769641.6400000006</v>
      </c>
      <c r="N58" s="227">
        <v>1516464.5</v>
      </c>
      <c r="O58" s="227">
        <v>13932755.99</v>
      </c>
      <c r="P58" s="227">
        <v>103409026.63999999</v>
      </c>
      <c r="Q58" s="227">
        <v>141932376.41999999</v>
      </c>
      <c r="R58" s="70"/>
    </row>
    <row r="59" spans="1:18" x14ac:dyDescent="0.25">
      <c r="A59" s="40"/>
      <c r="B59" s="7" t="s">
        <v>151</v>
      </c>
      <c r="C59" s="227">
        <v>3599619831</v>
      </c>
      <c r="D59" s="227">
        <v>3675349214</v>
      </c>
      <c r="E59" s="227">
        <v>153016993.25</v>
      </c>
      <c r="F59" s="227">
        <v>161592197.88999999</v>
      </c>
      <c r="G59" s="227">
        <v>205381085.80000001</v>
      </c>
      <c r="H59" s="227">
        <v>159056055.03999999</v>
      </c>
      <c r="I59" s="227">
        <v>167470695.25999999</v>
      </c>
      <c r="J59" s="227">
        <v>252118126.03999999</v>
      </c>
      <c r="K59" s="227">
        <v>160281822.76999998</v>
      </c>
      <c r="L59" s="227">
        <v>179715963.66000003</v>
      </c>
      <c r="M59" s="227">
        <v>175697581.83999997</v>
      </c>
      <c r="N59" s="227">
        <v>191200436.03999999</v>
      </c>
      <c r="O59" s="227">
        <v>202271941.44</v>
      </c>
      <c r="P59" s="227">
        <v>410396090.55999994</v>
      </c>
      <c r="Q59" s="227">
        <v>2418198989.5900002</v>
      </c>
      <c r="R59" s="70"/>
    </row>
    <row r="60" spans="1:18" x14ac:dyDescent="0.25">
      <c r="A60" s="40"/>
      <c r="B60" s="7" t="s">
        <v>152</v>
      </c>
      <c r="C60" s="224">
        <v>0</v>
      </c>
      <c r="D60" s="227">
        <v>3975000</v>
      </c>
      <c r="E60" s="224">
        <v>0</v>
      </c>
      <c r="F60" s="224">
        <v>0</v>
      </c>
      <c r="G60" s="227">
        <v>1800000</v>
      </c>
      <c r="H60" s="224">
        <v>0</v>
      </c>
      <c r="I60" s="224">
        <v>0</v>
      </c>
      <c r="J60" s="227">
        <v>2175000</v>
      </c>
      <c r="K60" s="224">
        <v>0</v>
      </c>
      <c r="L60" s="224">
        <v>0</v>
      </c>
      <c r="M60" s="224">
        <v>0</v>
      </c>
      <c r="N60" s="224">
        <v>0</v>
      </c>
      <c r="O60" s="224">
        <v>0</v>
      </c>
      <c r="P60" s="224">
        <v>0</v>
      </c>
      <c r="Q60" s="227">
        <v>3975000</v>
      </c>
      <c r="R60" s="70"/>
    </row>
    <row r="61" spans="1:18" x14ac:dyDescent="0.25">
      <c r="A61" s="40"/>
      <c r="B61" s="38" t="s">
        <v>153</v>
      </c>
      <c r="C61" s="228">
        <v>2300077678</v>
      </c>
      <c r="D61" s="228">
        <v>2656318982.3399997</v>
      </c>
      <c r="E61" s="228">
        <v>86107103.709999993</v>
      </c>
      <c r="F61" s="228">
        <v>115475363.06</v>
      </c>
      <c r="G61" s="228">
        <v>166070519.04000002</v>
      </c>
      <c r="H61" s="228">
        <v>161068270.17000002</v>
      </c>
      <c r="I61" s="228">
        <v>167346241.57000002</v>
      </c>
      <c r="J61" s="228">
        <v>232663803.36999997</v>
      </c>
      <c r="K61" s="228">
        <v>125324461.11000003</v>
      </c>
      <c r="L61" s="228">
        <v>165021717.61999997</v>
      </c>
      <c r="M61" s="228">
        <v>219293546.02000001</v>
      </c>
      <c r="N61" s="228">
        <v>138066347.81</v>
      </c>
      <c r="O61" s="228">
        <v>256963748.34</v>
      </c>
      <c r="P61" s="228">
        <v>555264166.45999992</v>
      </c>
      <c r="Q61" s="228">
        <v>2388665288.2799997</v>
      </c>
      <c r="R61" s="70"/>
    </row>
    <row r="62" spans="1:18" x14ac:dyDescent="0.25">
      <c r="A62" s="40"/>
      <c r="B62" s="6" t="s">
        <v>154</v>
      </c>
      <c r="C62" s="226">
        <v>1796947166</v>
      </c>
      <c r="D62" s="226">
        <v>1744902763.9099996</v>
      </c>
      <c r="E62" s="226">
        <v>58834798.759999998</v>
      </c>
      <c r="F62" s="226">
        <v>82674619.310000002</v>
      </c>
      <c r="G62" s="226">
        <v>85632999.49000001</v>
      </c>
      <c r="H62" s="226">
        <v>109499676.46000001</v>
      </c>
      <c r="I62" s="226">
        <v>92611129.890000001</v>
      </c>
      <c r="J62" s="226">
        <v>115100618.97</v>
      </c>
      <c r="K62" s="226">
        <v>85905747.460000023</v>
      </c>
      <c r="L62" s="226">
        <v>104774887.43999998</v>
      </c>
      <c r="M62" s="226">
        <v>110655052.77</v>
      </c>
      <c r="N62" s="226">
        <v>82566406.25</v>
      </c>
      <c r="O62" s="226">
        <v>156214523.08000001</v>
      </c>
      <c r="P62" s="226">
        <v>413862441.40999997</v>
      </c>
      <c r="Q62" s="226">
        <v>1498332901.29</v>
      </c>
      <c r="R62" s="70"/>
    </row>
    <row r="63" spans="1:18" x14ac:dyDescent="0.25">
      <c r="A63" s="40"/>
      <c r="B63" s="7" t="s">
        <v>155</v>
      </c>
      <c r="C63" s="227">
        <v>1051177310.9999999</v>
      </c>
      <c r="D63" s="227">
        <v>878325044.1099999</v>
      </c>
      <c r="E63" s="227">
        <v>35453314.019999996</v>
      </c>
      <c r="F63" s="227">
        <v>42989983.580000006</v>
      </c>
      <c r="G63" s="227">
        <v>54236854.330000006</v>
      </c>
      <c r="H63" s="227">
        <v>56779883.720000014</v>
      </c>
      <c r="I63" s="227">
        <v>52461737.169999987</v>
      </c>
      <c r="J63" s="227">
        <v>72288654.980000004</v>
      </c>
      <c r="K63" s="227">
        <v>45939318.030000024</v>
      </c>
      <c r="L63" s="227">
        <v>53164146.100000001</v>
      </c>
      <c r="M63" s="227">
        <v>60622595.830000006</v>
      </c>
      <c r="N63" s="227">
        <v>43615875.090000004</v>
      </c>
      <c r="O63" s="227">
        <v>78505849.929999992</v>
      </c>
      <c r="P63" s="227">
        <v>158488402.79999998</v>
      </c>
      <c r="Q63" s="227">
        <v>754546615.57999992</v>
      </c>
      <c r="R63" s="70"/>
    </row>
    <row r="64" spans="1:18" x14ac:dyDescent="0.25">
      <c r="A64" s="40"/>
      <c r="B64" s="7" t="s">
        <v>156</v>
      </c>
      <c r="C64" s="227">
        <v>446215301</v>
      </c>
      <c r="D64" s="227">
        <v>533719066.13999987</v>
      </c>
      <c r="E64" s="227">
        <v>20166228.919999998</v>
      </c>
      <c r="F64" s="227">
        <v>33902659.619999997</v>
      </c>
      <c r="G64" s="227">
        <v>27725361.48</v>
      </c>
      <c r="H64" s="227">
        <v>33835710.990000002</v>
      </c>
      <c r="I64" s="227">
        <v>25095380.740000002</v>
      </c>
      <c r="J64" s="227">
        <v>36530682.670000002</v>
      </c>
      <c r="K64" s="227">
        <v>35404722.880000003</v>
      </c>
      <c r="L64" s="227">
        <v>41314362.349999994</v>
      </c>
      <c r="M64" s="227">
        <v>43285605.109999999</v>
      </c>
      <c r="N64" s="227">
        <v>33111893.050000001</v>
      </c>
      <c r="O64" s="227">
        <v>58249550.880000003</v>
      </c>
      <c r="P64" s="227">
        <v>96613811.980000019</v>
      </c>
      <c r="Q64" s="227">
        <v>485235970.67000002</v>
      </c>
      <c r="R64" s="70"/>
    </row>
    <row r="65" spans="1:18" x14ac:dyDescent="0.25">
      <c r="A65" s="40"/>
      <c r="B65" s="7" t="s">
        <v>157</v>
      </c>
      <c r="C65" s="227">
        <v>299554554</v>
      </c>
      <c r="D65" s="227">
        <v>332858653.65999991</v>
      </c>
      <c r="E65" s="227">
        <v>3215255.8200000003</v>
      </c>
      <c r="F65" s="227">
        <v>5781976.1099999994</v>
      </c>
      <c r="G65" s="227">
        <v>3670783.68</v>
      </c>
      <c r="H65" s="227">
        <v>18884081.75</v>
      </c>
      <c r="I65" s="227">
        <v>15054011.979999999</v>
      </c>
      <c r="J65" s="227">
        <v>6281281.3199999975</v>
      </c>
      <c r="K65" s="227">
        <v>4561706.55</v>
      </c>
      <c r="L65" s="227">
        <v>10296378.99</v>
      </c>
      <c r="M65" s="227">
        <v>6746851.8300000001</v>
      </c>
      <c r="N65" s="227">
        <v>5838638.1099999994</v>
      </c>
      <c r="O65" s="227">
        <v>19459122.27</v>
      </c>
      <c r="P65" s="227">
        <v>158760226.63</v>
      </c>
      <c r="Q65" s="227">
        <v>258550315.03999999</v>
      </c>
      <c r="R65" s="70"/>
    </row>
    <row r="66" spans="1:18" x14ac:dyDescent="0.25">
      <c r="A66" s="40"/>
      <c r="B66" s="6" t="s">
        <v>158</v>
      </c>
      <c r="C66" s="226">
        <v>503130512</v>
      </c>
      <c r="D66" s="226">
        <v>911416218.42999995</v>
      </c>
      <c r="E66" s="226">
        <v>27272304.949999999</v>
      </c>
      <c r="F66" s="226">
        <v>32800743.749999996</v>
      </c>
      <c r="G66" s="226">
        <v>80437519.549999997</v>
      </c>
      <c r="H66" s="226">
        <v>51568593.710000001</v>
      </c>
      <c r="I66" s="226">
        <v>74735111.680000007</v>
      </c>
      <c r="J66" s="226">
        <v>117563184.39999999</v>
      </c>
      <c r="K66" s="226">
        <v>39418713.650000006</v>
      </c>
      <c r="L66" s="226">
        <v>60246830.179999992</v>
      </c>
      <c r="M66" s="226">
        <v>108638493.25</v>
      </c>
      <c r="N66" s="226">
        <v>55499941.560000002</v>
      </c>
      <c r="O66" s="226">
        <v>100749225.25999999</v>
      </c>
      <c r="P66" s="226">
        <v>141401725.04999998</v>
      </c>
      <c r="Q66" s="226">
        <v>890332386.99000001</v>
      </c>
      <c r="R66" s="70"/>
    </row>
    <row r="67" spans="1:18" x14ac:dyDescent="0.25">
      <c r="A67" s="40"/>
      <c r="B67" s="7" t="s">
        <v>159</v>
      </c>
      <c r="C67" s="227">
        <v>491180612</v>
      </c>
      <c r="D67" s="227">
        <v>555395367.29999995</v>
      </c>
      <c r="E67" s="227">
        <v>26564513.710000001</v>
      </c>
      <c r="F67" s="227">
        <v>31776520.779999997</v>
      </c>
      <c r="G67" s="227">
        <v>35965457.240000002</v>
      </c>
      <c r="H67" s="227">
        <v>45312791.25</v>
      </c>
      <c r="I67" s="227">
        <v>35437997.060000002</v>
      </c>
      <c r="J67" s="227">
        <v>61199287.629999995</v>
      </c>
      <c r="K67" s="227">
        <v>37434006.359999999</v>
      </c>
      <c r="L67" s="227">
        <v>42658855.109999992</v>
      </c>
      <c r="M67" s="227">
        <v>65955112.5</v>
      </c>
      <c r="N67" s="227">
        <v>34373467.579999998</v>
      </c>
      <c r="O67" s="227">
        <v>63167749.449999988</v>
      </c>
      <c r="P67" s="227">
        <v>62944051.379999995</v>
      </c>
      <c r="Q67" s="227">
        <v>542789810.04999995</v>
      </c>
      <c r="R67" s="70"/>
    </row>
    <row r="68" spans="1:18" x14ac:dyDescent="0.25">
      <c r="A68" s="40"/>
      <c r="B68" s="7" t="s">
        <v>160</v>
      </c>
      <c r="C68" s="224">
        <v>0</v>
      </c>
      <c r="D68" s="227">
        <v>322705472.13</v>
      </c>
      <c r="E68" s="224">
        <v>0</v>
      </c>
      <c r="F68" s="227">
        <v>285000</v>
      </c>
      <c r="G68" s="227">
        <v>43739255.260000005</v>
      </c>
      <c r="H68" s="227">
        <v>5547746.3399999999</v>
      </c>
      <c r="I68" s="227">
        <v>38886559.590000004</v>
      </c>
      <c r="J68" s="227">
        <v>48875687.920000002</v>
      </c>
      <c r="K68" s="227">
        <v>696817.84000000008</v>
      </c>
      <c r="L68" s="227">
        <v>15725413.67</v>
      </c>
      <c r="M68" s="227">
        <v>41321390.670000002</v>
      </c>
      <c r="N68" s="227">
        <v>19663584.530000001</v>
      </c>
      <c r="O68" s="227">
        <v>35135018.649999999</v>
      </c>
      <c r="P68" s="227">
        <v>70734689.25</v>
      </c>
      <c r="Q68" s="227">
        <v>320611163.72000003</v>
      </c>
      <c r="R68" s="70"/>
    </row>
    <row r="69" spans="1:18" x14ac:dyDescent="0.25">
      <c r="A69" s="40"/>
      <c r="B69" s="7" t="s">
        <v>161</v>
      </c>
      <c r="C69" s="227">
        <v>11949900</v>
      </c>
      <c r="D69" s="227">
        <v>33315379</v>
      </c>
      <c r="E69" s="227">
        <v>707791.24</v>
      </c>
      <c r="F69" s="227">
        <v>739222.97</v>
      </c>
      <c r="G69" s="227">
        <v>732807.05</v>
      </c>
      <c r="H69" s="227">
        <v>708056.12</v>
      </c>
      <c r="I69" s="227">
        <v>410555.03</v>
      </c>
      <c r="J69" s="227">
        <v>7488208.8499999996</v>
      </c>
      <c r="K69" s="227">
        <v>1287889.4500000002</v>
      </c>
      <c r="L69" s="227">
        <v>1862561.4000000001</v>
      </c>
      <c r="M69" s="227">
        <v>1361990.08</v>
      </c>
      <c r="N69" s="227">
        <v>1462889.4500000002</v>
      </c>
      <c r="O69" s="227">
        <v>2446457.16</v>
      </c>
      <c r="P69" s="227">
        <v>7722984.4199999999</v>
      </c>
      <c r="Q69" s="227">
        <v>26931413.219999999</v>
      </c>
      <c r="R69" s="70"/>
    </row>
    <row r="70" spans="1:18" x14ac:dyDescent="0.25">
      <c r="A70" s="40"/>
      <c r="B70" s="38" t="s">
        <v>162</v>
      </c>
      <c r="C70" s="228">
        <v>225878773363</v>
      </c>
      <c r="D70" s="228">
        <v>226206757020.46008</v>
      </c>
      <c r="E70" s="228">
        <v>11656191563.859995</v>
      </c>
      <c r="F70" s="228">
        <v>14650405545.509998</v>
      </c>
      <c r="G70" s="228">
        <v>16432026741.289999</v>
      </c>
      <c r="H70" s="228">
        <v>16178247813.73</v>
      </c>
      <c r="I70" s="228">
        <v>16259016531.110003</v>
      </c>
      <c r="J70" s="228">
        <v>17810213791.619995</v>
      </c>
      <c r="K70" s="228">
        <v>16427308048.179998</v>
      </c>
      <c r="L70" s="228">
        <v>17697471141.190002</v>
      </c>
      <c r="M70" s="228">
        <v>18552419957.509998</v>
      </c>
      <c r="N70" s="228">
        <v>17769684717.420002</v>
      </c>
      <c r="O70" s="228">
        <v>24659296749.280006</v>
      </c>
      <c r="P70" s="228">
        <v>31409948954.160004</v>
      </c>
      <c r="Q70" s="228">
        <v>219502231554.86002</v>
      </c>
      <c r="R70" s="70"/>
    </row>
    <row r="71" spans="1:18" x14ac:dyDescent="0.25">
      <c r="A71" s="40"/>
      <c r="B71" s="6" t="s">
        <v>163</v>
      </c>
      <c r="C71" s="226">
        <v>10052214790</v>
      </c>
      <c r="D71" s="226">
        <v>9486655952</v>
      </c>
      <c r="E71" s="226">
        <v>388719528.60999995</v>
      </c>
      <c r="F71" s="226">
        <v>747169102.18000007</v>
      </c>
      <c r="G71" s="226">
        <v>478523169.92000002</v>
      </c>
      <c r="H71" s="226">
        <v>520959499.75000006</v>
      </c>
      <c r="I71" s="226">
        <v>465353539.25999999</v>
      </c>
      <c r="J71" s="226">
        <v>881234989.96999991</v>
      </c>
      <c r="K71" s="226">
        <v>369170616.5</v>
      </c>
      <c r="L71" s="226">
        <v>608619887.48999989</v>
      </c>
      <c r="M71" s="226">
        <v>793898598.41000009</v>
      </c>
      <c r="N71" s="226">
        <v>329875476.51999998</v>
      </c>
      <c r="O71" s="226">
        <v>662887080.93000007</v>
      </c>
      <c r="P71" s="226">
        <v>1867645822.7299998</v>
      </c>
      <c r="Q71" s="226">
        <v>8114057312.2700005</v>
      </c>
      <c r="R71" s="70"/>
    </row>
    <row r="72" spans="1:18" x14ac:dyDescent="0.25">
      <c r="A72" s="40"/>
      <c r="B72" s="7" t="s">
        <v>164</v>
      </c>
      <c r="C72" s="227">
        <v>43000890</v>
      </c>
      <c r="D72" s="227">
        <v>178579113</v>
      </c>
      <c r="E72" s="224">
        <v>0</v>
      </c>
      <c r="F72" s="224">
        <v>0</v>
      </c>
      <c r="G72" s="224">
        <v>0</v>
      </c>
      <c r="H72" s="224">
        <v>0</v>
      </c>
      <c r="I72" s="224">
        <v>0</v>
      </c>
      <c r="J72" s="227">
        <v>14667407.4</v>
      </c>
      <c r="K72" s="227">
        <v>6220</v>
      </c>
      <c r="L72" s="224">
        <v>0</v>
      </c>
      <c r="M72" s="224">
        <v>0</v>
      </c>
      <c r="N72" s="224">
        <v>0</v>
      </c>
      <c r="O72" s="224">
        <v>0</v>
      </c>
      <c r="P72" s="227">
        <v>100047161.34</v>
      </c>
      <c r="Q72" s="227">
        <v>114720788.74000001</v>
      </c>
      <c r="R72" s="70"/>
    </row>
    <row r="73" spans="1:18" x14ac:dyDescent="0.25">
      <c r="A73" s="40"/>
      <c r="B73" s="7" t="s">
        <v>165</v>
      </c>
      <c r="C73" s="227">
        <v>34407551</v>
      </c>
      <c r="D73" s="227">
        <v>48477950</v>
      </c>
      <c r="E73" s="224">
        <v>0</v>
      </c>
      <c r="F73" s="227">
        <v>14479450</v>
      </c>
      <c r="G73" s="224">
        <v>0</v>
      </c>
      <c r="H73" s="224">
        <v>0</v>
      </c>
      <c r="I73" s="224">
        <v>0</v>
      </c>
      <c r="J73" s="227">
        <v>2122838</v>
      </c>
      <c r="K73" s="224">
        <v>0</v>
      </c>
      <c r="L73" s="227">
        <v>10000000</v>
      </c>
      <c r="M73" s="227">
        <v>10288465</v>
      </c>
      <c r="N73" s="224">
        <v>0</v>
      </c>
      <c r="O73" s="227">
        <v>2000000</v>
      </c>
      <c r="P73" s="227">
        <v>5998950</v>
      </c>
      <c r="Q73" s="227">
        <v>44889703</v>
      </c>
      <c r="R73" s="70"/>
    </row>
    <row r="74" spans="1:18" x14ac:dyDescent="0.25">
      <c r="A74" s="40"/>
      <c r="B74" s="7" t="s">
        <v>166</v>
      </c>
      <c r="C74" s="227">
        <v>9974806349</v>
      </c>
      <c r="D74" s="227">
        <v>9259598889</v>
      </c>
      <c r="E74" s="227">
        <v>388719528.60999995</v>
      </c>
      <c r="F74" s="227">
        <v>732689652.18000007</v>
      </c>
      <c r="G74" s="227">
        <v>478523169.92000002</v>
      </c>
      <c r="H74" s="227">
        <v>520959499.75000006</v>
      </c>
      <c r="I74" s="227">
        <v>465353539.25999999</v>
      </c>
      <c r="J74" s="227">
        <v>864444744.56999993</v>
      </c>
      <c r="K74" s="227">
        <v>369164396.5</v>
      </c>
      <c r="L74" s="227">
        <v>598619887.48999989</v>
      </c>
      <c r="M74" s="227">
        <v>783610133.41000009</v>
      </c>
      <c r="N74" s="227">
        <v>329875476.51999998</v>
      </c>
      <c r="O74" s="227">
        <v>660887080.93000007</v>
      </c>
      <c r="P74" s="227">
        <v>1761599711.3899999</v>
      </c>
      <c r="Q74" s="227">
        <v>7954446820.5299988</v>
      </c>
      <c r="R74" s="70"/>
    </row>
    <row r="75" spans="1:18" x14ac:dyDescent="0.25">
      <c r="A75" s="40"/>
      <c r="B75" s="6" t="s">
        <v>167</v>
      </c>
      <c r="C75" s="226">
        <v>52783112505</v>
      </c>
      <c r="D75" s="226">
        <v>53036527717.339996</v>
      </c>
      <c r="E75" s="226">
        <v>3339979896.3000002</v>
      </c>
      <c r="F75" s="226">
        <v>4314430581.1000004</v>
      </c>
      <c r="G75" s="226">
        <v>3881770421.4100013</v>
      </c>
      <c r="H75" s="226">
        <v>3575291097.3799996</v>
      </c>
      <c r="I75" s="226">
        <v>4683330640.7200012</v>
      </c>
      <c r="J75" s="226">
        <v>4089898662.3599997</v>
      </c>
      <c r="K75" s="226">
        <v>3795836478.7299991</v>
      </c>
      <c r="L75" s="226">
        <v>4005300086.2600002</v>
      </c>
      <c r="M75" s="226">
        <v>4413337354.1000004</v>
      </c>
      <c r="N75" s="226">
        <v>3601770279.4799995</v>
      </c>
      <c r="O75" s="226">
        <v>5869746996.0799999</v>
      </c>
      <c r="P75" s="226">
        <v>6210488614.5300007</v>
      </c>
      <c r="Q75" s="226">
        <v>51781181108.449997</v>
      </c>
      <c r="R75" s="70"/>
    </row>
    <row r="76" spans="1:18" x14ac:dyDescent="0.25">
      <c r="A76" s="40"/>
      <c r="B76" s="7" t="s">
        <v>168</v>
      </c>
      <c r="C76" s="227">
        <v>1898390166</v>
      </c>
      <c r="D76" s="227">
        <v>1744145381.3699999</v>
      </c>
      <c r="E76" s="224">
        <v>0</v>
      </c>
      <c r="F76" s="227">
        <v>208655440.78</v>
      </c>
      <c r="G76" s="227">
        <v>76394342.670000002</v>
      </c>
      <c r="H76" s="227">
        <v>95299749.729999989</v>
      </c>
      <c r="I76" s="227">
        <v>179627851.88</v>
      </c>
      <c r="J76" s="227">
        <v>191449405.29000002</v>
      </c>
      <c r="K76" s="227">
        <v>169510569.88000003</v>
      </c>
      <c r="L76" s="227">
        <v>150166272.25</v>
      </c>
      <c r="M76" s="227">
        <v>231519499.91999999</v>
      </c>
      <c r="N76" s="227">
        <v>62317675.309999995</v>
      </c>
      <c r="O76" s="227">
        <v>185713479.16999999</v>
      </c>
      <c r="P76" s="227">
        <v>156884495.37</v>
      </c>
      <c r="Q76" s="227">
        <v>1707538782.25</v>
      </c>
      <c r="R76" s="70"/>
    </row>
    <row r="77" spans="1:18" x14ac:dyDescent="0.25">
      <c r="A77" s="40"/>
      <c r="B77" s="7" t="s">
        <v>169</v>
      </c>
      <c r="C77" s="227">
        <v>5103676316</v>
      </c>
      <c r="D77" s="227">
        <v>5198717339.9700003</v>
      </c>
      <c r="E77" s="227">
        <v>288831827.75999999</v>
      </c>
      <c r="F77" s="227">
        <v>299481146.26999998</v>
      </c>
      <c r="G77" s="227">
        <v>371513452.5</v>
      </c>
      <c r="H77" s="227">
        <v>411774398.10000002</v>
      </c>
      <c r="I77" s="227">
        <v>417884739.63999999</v>
      </c>
      <c r="J77" s="227">
        <v>373715832.12000006</v>
      </c>
      <c r="K77" s="227">
        <v>375931921.73000002</v>
      </c>
      <c r="L77" s="227">
        <v>387087019.65999997</v>
      </c>
      <c r="M77" s="227">
        <v>395163309.64999998</v>
      </c>
      <c r="N77" s="227">
        <v>381735783.52000004</v>
      </c>
      <c r="O77" s="227">
        <v>727683545.02999997</v>
      </c>
      <c r="P77" s="227">
        <v>666869780.40999997</v>
      </c>
      <c r="Q77" s="227">
        <v>5097672756.3899994</v>
      </c>
      <c r="R77" s="70"/>
    </row>
    <row r="78" spans="1:18" x14ac:dyDescent="0.25">
      <c r="A78" s="40"/>
      <c r="B78" s="7" t="s">
        <v>170</v>
      </c>
      <c r="C78" s="227">
        <v>5090518588</v>
      </c>
      <c r="D78" s="227">
        <v>3469422246.6700006</v>
      </c>
      <c r="E78" s="227">
        <v>15881721.27</v>
      </c>
      <c r="F78" s="227">
        <v>133835486.53000003</v>
      </c>
      <c r="G78" s="227">
        <v>458459329.84999985</v>
      </c>
      <c r="H78" s="227">
        <v>81790555.670000002</v>
      </c>
      <c r="I78" s="227">
        <v>558557188.61000001</v>
      </c>
      <c r="J78" s="227">
        <v>145332546.95000002</v>
      </c>
      <c r="K78" s="227">
        <v>66282971.699999988</v>
      </c>
      <c r="L78" s="227">
        <v>54759199.889999993</v>
      </c>
      <c r="M78" s="227">
        <v>179310817.58999997</v>
      </c>
      <c r="N78" s="227">
        <v>58342640.529999994</v>
      </c>
      <c r="O78" s="227">
        <v>225930544.90000001</v>
      </c>
      <c r="P78" s="227">
        <v>987008420.21000028</v>
      </c>
      <c r="Q78" s="227">
        <v>2965491423.7000003</v>
      </c>
      <c r="R78" s="70"/>
    </row>
    <row r="79" spans="1:18" x14ac:dyDescent="0.25">
      <c r="A79" s="40"/>
      <c r="B79" s="7" t="s">
        <v>171</v>
      </c>
      <c r="C79" s="227">
        <v>5130920</v>
      </c>
      <c r="D79" s="227">
        <v>5130920</v>
      </c>
      <c r="E79" s="227">
        <v>427576</v>
      </c>
      <c r="F79" s="227">
        <v>427576</v>
      </c>
      <c r="G79" s="227">
        <v>427576</v>
      </c>
      <c r="H79" s="227">
        <v>22936</v>
      </c>
      <c r="I79" s="227">
        <v>832216</v>
      </c>
      <c r="J79" s="227">
        <v>427576</v>
      </c>
      <c r="K79" s="227">
        <v>404640</v>
      </c>
      <c r="L79" s="227">
        <v>450512</v>
      </c>
      <c r="M79" s="227">
        <v>22936</v>
      </c>
      <c r="N79" s="227">
        <v>427576</v>
      </c>
      <c r="O79" s="227">
        <v>832216</v>
      </c>
      <c r="P79" s="227">
        <v>427576</v>
      </c>
      <c r="Q79" s="227">
        <v>5130912</v>
      </c>
      <c r="R79" s="70"/>
    </row>
    <row r="80" spans="1:18" x14ac:dyDescent="0.25">
      <c r="A80" s="40"/>
      <c r="B80" s="7" t="s">
        <v>172</v>
      </c>
      <c r="C80" s="227">
        <v>40685396515</v>
      </c>
      <c r="D80" s="227">
        <v>42619111829.329994</v>
      </c>
      <c r="E80" s="227">
        <v>3034838771.27</v>
      </c>
      <c r="F80" s="227">
        <v>3672030931.52</v>
      </c>
      <c r="G80" s="227">
        <v>2974975720.3900013</v>
      </c>
      <c r="H80" s="227">
        <v>2986403457.8799996</v>
      </c>
      <c r="I80" s="227">
        <v>3526428644.5900006</v>
      </c>
      <c r="J80" s="227">
        <v>3378973301.9999995</v>
      </c>
      <c r="K80" s="227">
        <v>3183706375.4199991</v>
      </c>
      <c r="L80" s="227">
        <v>3412837082.46</v>
      </c>
      <c r="M80" s="227">
        <v>3607320790.9400001</v>
      </c>
      <c r="N80" s="227">
        <v>3098946604.1199994</v>
      </c>
      <c r="O80" s="227">
        <v>4729587210.9800005</v>
      </c>
      <c r="P80" s="227">
        <v>4399298342.54</v>
      </c>
      <c r="Q80" s="227">
        <v>42005347234.109993</v>
      </c>
      <c r="R80" s="70"/>
    </row>
    <row r="81" spans="1:18" x14ac:dyDescent="0.25">
      <c r="A81" s="40"/>
      <c r="B81" s="6" t="s">
        <v>173</v>
      </c>
      <c r="C81" s="226">
        <v>4586109011</v>
      </c>
      <c r="D81" s="226">
        <v>4874800413.5200005</v>
      </c>
      <c r="E81" s="226">
        <v>249569836.27999997</v>
      </c>
      <c r="F81" s="226">
        <v>351481166.12</v>
      </c>
      <c r="G81" s="226">
        <v>471874201.14999998</v>
      </c>
      <c r="H81" s="226">
        <v>302766298.16000003</v>
      </c>
      <c r="I81" s="226">
        <v>371348802.61000001</v>
      </c>
      <c r="J81" s="226">
        <v>399686182.43000001</v>
      </c>
      <c r="K81" s="226">
        <v>330416837.06999999</v>
      </c>
      <c r="L81" s="226">
        <v>339712440.55000001</v>
      </c>
      <c r="M81" s="226">
        <v>441155328.94</v>
      </c>
      <c r="N81" s="226">
        <v>282450054.38999999</v>
      </c>
      <c r="O81" s="226">
        <v>520726119.45999998</v>
      </c>
      <c r="P81" s="226">
        <v>640085871.33999991</v>
      </c>
      <c r="Q81" s="226">
        <v>4701273138.5</v>
      </c>
      <c r="R81" s="70"/>
    </row>
    <row r="82" spans="1:18" x14ac:dyDescent="0.25">
      <c r="A82" s="40"/>
      <c r="B82" s="7" t="s">
        <v>174</v>
      </c>
      <c r="C82" s="227">
        <v>792370901</v>
      </c>
      <c r="D82" s="227">
        <v>854907126.28999996</v>
      </c>
      <c r="E82" s="227">
        <v>37402374.75</v>
      </c>
      <c r="F82" s="227">
        <v>58323011.5</v>
      </c>
      <c r="G82" s="227">
        <v>71718753.769999996</v>
      </c>
      <c r="H82" s="227">
        <v>45180365.789999999</v>
      </c>
      <c r="I82" s="227">
        <v>91962811.189999998</v>
      </c>
      <c r="J82" s="227">
        <v>58171341.369999997</v>
      </c>
      <c r="K82" s="227">
        <v>81378586.519999996</v>
      </c>
      <c r="L82" s="227">
        <v>56820889.869999997</v>
      </c>
      <c r="M82" s="227">
        <v>123099338.55999999</v>
      </c>
      <c r="N82" s="227">
        <v>68945857.049999997</v>
      </c>
      <c r="O82" s="227">
        <v>60970698.809999995</v>
      </c>
      <c r="P82" s="227">
        <v>91855858.530000001</v>
      </c>
      <c r="Q82" s="227">
        <v>845829887.7099998</v>
      </c>
      <c r="R82" s="70"/>
    </row>
    <row r="83" spans="1:18" x14ac:dyDescent="0.25">
      <c r="A83" s="40"/>
      <c r="B83" s="7" t="s">
        <v>175</v>
      </c>
      <c r="C83" s="227">
        <v>833470598</v>
      </c>
      <c r="D83" s="227">
        <v>517979036.42000008</v>
      </c>
      <c r="E83" s="227">
        <v>29062279.879999999</v>
      </c>
      <c r="F83" s="227">
        <v>7728948.4500000002</v>
      </c>
      <c r="G83" s="227">
        <v>36600442.939999998</v>
      </c>
      <c r="H83" s="227">
        <v>23963565.100000001</v>
      </c>
      <c r="I83" s="227">
        <v>6366305.3900000006</v>
      </c>
      <c r="J83" s="227">
        <v>39274676.540000007</v>
      </c>
      <c r="K83" s="227">
        <v>5677583.8100000005</v>
      </c>
      <c r="L83" s="227">
        <v>17633566.289999999</v>
      </c>
      <c r="M83" s="227">
        <v>91668701.850000009</v>
      </c>
      <c r="N83" s="227">
        <v>6457752.7400000002</v>
      </c>
      <c r="O83" s="227">
        <v>32096312.829999994</v>
      </c>
      <c r="P83" s="227">
        <v>153514655.88999999</v>
      </c>
      <c r="Q83" s="227">
        <v>450044791.70999998</v>
      </c>
      <c r="R83" s="70"/>
    </row>
    <row r="84" spans="1:18" x14ac:dyDescent="0.25">
      <c r="A84" s="40"/>
      <c r="B84" s="7" t="s">
        <v>176</v>
      </c>
      <c r="C84" s="227">
        <v>2004058218</v>
      </c>
      <c r="D84" s="227">
        <v>2042491718</v>
      </c>
      <c r="E84" s="227">
        <v>103291823.70999999</v>
      </c>
      <c r="F84" s="227">
        <v>141087747.48000002</v>
      </c>
      <c r="G84" s="227">
        <v>197911749.73000002</v>
      </c>
      <c r="H84" s="227">
        <v>125172953.46000002</v>
      </c>
      <c r="I84" s="227">
        <v>169257593.97</v>
      </c>
      <c r="J84" s="227">
        <v>164284399.70000002</v>
      </c>
      <c r="K84" s="227">
        <v>141580040.29999998</v>
      </c>
      <c r="L84" s="227">
        <v>165223069.26000002</v>
      </c>
      <c r="M84" s="227">
        <v>147877724.81999999</v>
      </c>
      <c r="N84" s="227">
        <v>115415972.36</v>
      </c>
      <c r="O84" s="227">
        <v>248053412.23000002</v>
      </c>
      <c r="P84" s="227">
        <v>261246472.68999997</v>
      </c>
      <c r="Q84" s="227">
        <v>1980402959.71</v>
      </c>
      <c r="R84" s="70"/>
    </row>
    <row r="85" spans="1:18" x14ac:dyDescent="0.25">
      <c r="A85" s="40"/>
      <c r="B85" s="7" t="s">
        <v>177</v>
      </c>
      <c r="C85" s="227">
        <v>24455604</v>
      </c>
      <c r="D85" s="227">
        <v>385406981</v>
      </c>
      <c r="E85" s="227">
        <v>12000000</v>
      </c>
      <c r="F85" s="227">
        <v>62200000</v>
      </c>
      <c r="G85" s="227">
        <v>35339700</v>
      </c>
      <c r="H85" s="227">
        <v>34245700</v>
      </c>
      <c r="I85" s="227">
        <v>28220000</v>
      </c>
      <c r="J85" s="227">
        <v>46115000</v>
      </c>
      <c r="K85" s="227">
        <v>28480000</v>
      </c>
      <c r="L85" s="227">
        <v>23050000</v>
      </c>
      <c r="M85" s="227">
        <v>16000000</v>
      </c>
      <c r="N85" s="227">
        <v>19480000</v>
      </c>
      <c r="O85" s="227">
        <v>51075000</v>
      </c>
      <c r="P85" s="227">
        <v>28725000</v>
      </c>
      <c r="Q85" s="227">
        <v>384930400</v>
      </c>
      <c r="R85" s="70"/>
    </row>
    <row r="86" spans="1:18" x14ac:dyDescent="0.25">
      <c r="A86" s="40"/>
      <c r="B86" s="7" t="s">
        <v>178</v>
      </c>
      <c r="C86" s="227">
        <v>931753690</v>
      </c>
      <c r="D86" s="227">
        <v>1074015551.8099999</v>
      </c>
      <c r="E86" s="227">
        <v>67813357.939999998</v>
      </c>
      <c r="F86" s="227">
        <v>82141458.689999998</v>
      </c>
      <c r="G86" s="227">
        <v>130303554.70999999</v>
      </c>
      <c r="H86" s="227">
        <v>74203713.810000002</v>
      </c>
      <c r="I86" s="227">
        <v>75542092.059999987</v>
      </c>
      <c r="J86" s="227">
        <v>91840764.819999993</v>
      </c>
      <c r="K86" s="227">
        <v>73300626.439999983</v>
      </c>
      <c r="L86" s="227">
        <v>76984915.129999995</v>
      </c>
      <c r="M86" s="227">
        <v>62509563.710000001</v>
      </c>
      <c r="N86" s="227">
        <v>72150472.239999995</v>
      </c>
      <c r="O86" s="227">
        <v>128530695.58999996</v>
      </c>
      <c r="P86" s="227">
        <v>104743884.23000002</v>
      </c>
      <c r="Q86" s="227">
        <v>1040065099.3699999</v>
      </c>
      <c r="R86" s="70"/>
    </row>
    <row r="87" spans="1:18" x14ac:dyDescent="0.25">
      <c r="A87" s="40"/>
      <c r="B87" s="6" t="s">
        <v>179</v>
      </c>
      <c r="C87" s="226">
        <v>117970983524</v>
      </c>
      <c r="D87" s="226">
        <v>115832806641.91003</v>
      </c>
      <c r="E87" s="226">
        <v>4828990822.2300005</v>
      </c>
      <c r="F87" s="226">
        <v>5902686962.2399998</v>
      </c>
      <c r="G87" s="226">
        <v>8464294980.79</v>
      </c>
      <c r="H87" s="226">
        <v>8599404631.6300011</v>
      </c>
      <c r="I87" s="226">
        <v>8009628037.3199997</v>
      </c>
      <c r="J87" s="226">
        <v>8898385013.2299995</v>
      </c>
      <c r="K87" s="226">
        <v>8916343147.170002</v>
      </c>
      <c r="L87" s="226">
        <v>9647810251.0200005</v>
      </c>
      <c r="M87" s="226">
        <v>9723438777.2599983</v>
      </c>
      <c r="N87" s="226">
        <v>10424805163.099998</v>
      </c>
      <c r="O87" s="226">
        <v>13107798085.800001</v>
      </c>
      <c r="P87" s="226">
        <v>15940363867.139999</v>
      </c>
      <c r="Q87" s="226">
        <v>112463949738.92999</v>
      </c>
      <c r="R87" s="70"/>
    </row>
    <row r="88" spans="1:18" x14ac:dyDescent="0.25">
      <c r="A88" s="40"/>
      <c r="B88" s="7" t="s">
        <v>180</v>
      </c>
      <c r="C88" s="227">
        <v>7846670972</v>
      </c>
      <c r="D88" s="227">
        <v>2114034411.5799999</v>
      </c>
      <c r="E88" s="227">
        <v>34780229.640000001</v>
      </c>
      <c r="F88" s="227">
        <v>36046971.789999992</v>
      </c>
      <c r="G88" s="227">
        <v>348543957.51999998</v>
      </c>
      <c r="H88" s="227">
        <v>45225594.739999995</v>
      </c>
      <c r="I88" s="227">
        <v>40427377.129999995</v>
      </c>
      <c r="J88" s="227">
        <v>57940567.950000003</v>
      </c>
      <c r="K88" s="227">
        <v>66161662.550000004</v>
      </c>
      <c r="L88" s="227">
        <v>107850296.25</v>
      </c>
      <c r="M88" s="227">
        <v>128869826.75000001</v>
      </c>
      <c r="N88" s="227">
        <v>112283372.56999999</v>
      </c>
      <c r="O88" s="227">
        <v>167645641.64000002</v>
      </c>
      <c r="P88" s="227">
        <v>611062540.06000006</v>
      </c>
      <c r="Q88" s="227">
        <v>1756838038.5900002</v>
      </c>
      <c r="R88" s="70"/>
    </row>
    <row r="89" spans="1:18" x14ac:dyDescent="0.25">
      <c r="A89" s="40"/>
      <c r="B89" s="7" t="s">
        <v>181</v>
      </c>
      <c r="C89" s="227">
        <v>34567039097</v>
      </c>
      <c r="D89" s="227">
        <v>37032975240.359993</v>
      </c>
      <c r="E89" s="227">
        <v>2012428049.47</v>
      </c>
      <c r="F89" s="227">
        <v>2039511917.3299999</v>
      </c>
      <c r="G89" s="227">
        <v>3070597226.5800004</v>
      </c>
      <c r="H89" s="227">
        <v>2546848161.9699998</v>
      </c>
      <c r="I89" s="227">
        <v>2692950562.0999994</v>
      </c>
      <c r="J89" s="227">
        <v>2447785215.5500002</v>
      </c>
      <c r="K89" s="227">
        <v>2726164362.6999998</v>
      </c>
      <c r="L89" s="227">
        <v>3114086338.8899999</v>
      </c>
      <c r="M89" s="227">
        <v>3063543883.3600001</v>
      </c>
      <c r="N89" s="227">
        <v>3033334603.8699999</v>
      </c>
      <c r="O89" s="227">
        <v>4977339763.0800009</v>
      </c>
      <c r="P89" s="227">
        <v>4978327047.4800005</v>
      </c>
      <c r="Q89" s="227">
        <v>36702917132.380005</v>
      </c>
      <c r="R89" s="70"/>
    </row>
    <row r="90" spans="1:18" x14ac:dyDescent="0.25">
      <c r="A90" s="40"/>
      <c r="B90" s="7" t="s">
        <v>182</v>
      </c>
      <c r="C90" s="227">
        <v>7343471622</v>
      </c>
      <c r="D90" s="227">
        <v>10284588792.92</v>
      </c>
      <c r="E90" s="227">
        <v>411337018.74000001</v>
      </c>
      <c r="F90" s="227">
        <v>415761686.48999995</v>
      </c>
      <c r="G90" s="227">
        <v>1011392403.0300001</v>
      </c>
      <c r="H90" s="227">
        <v>462319429.17000002</v>
      </c>
      <c r="I90" s="227">
        <v>513269742.44000006</v>
      </c>
      <c r="J90" s="227">
        <v>992058799.75</v>
      </c>
      <c r="K90" s="227">
        <v>458523857.18000001</v>
      </c>
      <c r="L90" s="227">
        <v>643671187.45999992</v>
      </c>
      <c r="M90" s="227">
        <v>842374303.29999995</v>
      </c>
      <c r="N90" s="227">
        <v>883540802.91999984</v>
      </c>
      <c r="O90" s="227">
        <v>1543302606.8500001</v>
      </c>
      <c r="P90" s="227">
        <v>1846047076.8299997</v>
      </c>
      <c r="Q90" s="227">
        <v>10023598914.16</v>
      </c>
      <c r="R90" s="70"/>
    </row>
    <row r="91" spans="1:18" x14ac:dyDescent="0.25">
      <c r="A91" s="40"/>
      <c r="B91" s="7" t="s">
        <v>183</v>
      </c>
      <c r="C91" s="227">
        <v>12508863144</v>
      </c>
      <c r="D91" s="227">
        <v>12543784461.799999</v>
      </c>
      <c r="E91" s="227">
        <v>694343966.94000006</v>
      </c>
      <c r="F91" s="227">
        <v>1060965716.27</v>
      </c>
      <c r="G91" s="227">
        <v>1102500614.48</v>
      </c>
      <c r="H91" s="227">
        <v>958972946.79999995</v>
      </c>
      <c r="I91" s="227">
        <v>970518200.8599999</v>
      </c>
      <c r="J91" s="227">
        <v>991917035.67999983</v>
      </c>
      <c r="K91" s="227">
        <v>942572986.98000002</v>
      </c>
      <c r="L91" s="227">
        <v>1112316803.8899999</v>
      </c>
      <c r="M91" s="227">
        <v>930031716.38999987</v>
      </c>
      <c r="N91" s="227">
        <v>944583375.87</v>
      </c>
      <c r="O91" s="227">
        <v>1411144900.46</v>
      </c>
      <c r="P91" s="227">
        <v>1259885068.8499999</v>
      </c>
      <c r="Q91" s="227">
        <v>12379753333.469999</v>
      </c>
      <c r="R91" s="70"/>
    </row>
    <row r="92" spans="1:18" x14ac:dyDescent="0.25">
      <c r="A92" s="40"/>
      <c r="B92" s="7" t="s">
        <v>184</v>
      </c>
      <c r="C92" s="227">
        <v>2625755923</v>
      </c>
      <c r="D92" s="227">
        <v>5376100400.9300013</v>
      </c>
      <c r="E92" s="227">
        <v>222408546.89999998</v>
      </c>
      <c r="F92" s="227">
        <v>289505583.88</v>
      </c>
      <c r="G92" s="227">
        <v>455842903.65999997</v>
      </c>
      <c r="H92" s="227">
        <v>595223266.73000002</v>
      </c>
      <c r="I92" s="227">
        <v>321213472.55000001</v>
      </c>
      <c r="J92" s="227">
        <v>287884424.85000002</v>
      </c>
      <c r="K92" s="227">
        <v>298620861.91999996</v>
      </c>
      <c r="L92" s="227">
        <v>311651734.04000002</v>
      </c>
      <c r="M92" s="227">
        <v>329890562.13</v>
      </c>
      <c r="N92" s="227">
        <v>409822292.87000006</v>
      </c>
      <c r="O92" s="227">
        <v>645570194.69000018</v>
      </c>
      <c r="P92" s="227">
        <v>958451188.38000011</v>
      </c>
      <c r="Q92" s="227">
        <v>5126085032.6000004</v>
      </c>
      <c r="R92" s="70"/>
    </row>
    <row r="93" spans="1:18" x14ac:dyDescent="0.25">
      <c r="A93" s="40"/>
      <c r="B93" s="7" t="s">
        <v>185</v>
      </c>
      <c r="C93" s="227">
        <v>3272759233</v>
      </c>
      <c r="D93" s="227">
        <v>3954637828.9299998</v>
      </c>
      <c r="E93" s="227">
        <v>222074523.72</v>
      </c>
      <c r="F93" s="227">
        <v>250291828.25999999</v>
      </c>
      <c r="G93" s="227">
        <v>359725444.13</v>
      </c>
      <c r="H93" s="227">
        <v>242523853.38999999</v>
      </c>
      <c r="I93" s="227">
        <v>295153383.12</v>
      </c>
      <c r="J93" s="227">
        <v>424950244.70999998</v>
      </c>
      <c r="K93" s="227">
        <v>308207397.35000002</v>
      </c>
      <c r="L93" s="227">
        <v>345152242.40000004</v>
      </c>
      <c r="M93" s="227">
        <v>296449650.64999998</v>
      </c>
      <c r="N93" s="227">
        <v>289985602.32999998</v>
      </c>
      <c r="O93" s="227">
        <v>452931166.77000004</v>
      </c>
      <c r="P93" s="227">
        <v>356167029.33999997</v>
      </c>
      <c r="Q93" s="227">
        <v>3843612366.1700001</v>
      </c>
      <c r="R93" s="70"/>
    </row>
    <row r="94" spans="1:18" x14ac:dyDescent="0.25">
      <c r="A94" s="40"/>
      <c r="B94" s="7" t="s">
        <v>186</v>
      </c>
      <c r="C94" s="227">
        <v>392732410</v>
      </c>
      <c r="D94" s="227">
        <v>301434681.19999999</v>
      </c>
      <c r="E94" s="227">
        <v>12907017.860000001</v>
      </c>
      <c r="F94" s="227">
        <v>33058481.93</v>
      </c>
      <c r="G94" s="227">
        <v>30752466.680000007</v>
      </c>
      <c r="H94" s="227">
        <v>13355727.879999999</v>
      </c>
      <c r="I94" s="227">
        <v>13675575.02</v>
      </c>
      <c r="J94" s="227">
        <v>39111185.720000006</v>
      </c>
      <c r="K94" s="227">
        <v>19281571.199999999</v>
      </c>
      <c r="L94" s="227">
        <v>24113741.110000003</v>
      </c>
      <c r="M94" s="227">
        <v>25568036.460000001</v>
      </c>
      <c r="N94" s="227">
        <v>14951369.870000001</v>
      </c>
      <c r="O94" s="227">
        <v>29542592.09</v>
      </c>
      <c r="P94" s="227">
        <v>29322439.090000007</v>
      </c>
      <c r="Q94" s="227">
        <v>285640204.91000003</v>
      </c>
      <c r="R94" s="70"/>
    </row>
    <row r="95" spans="1:18" x14ac:dyDescent="0.25">
      <c r="A95" s="40"/>
      <c r="B95" s="7" t="s">
        <v>187</v>
      </c>
      <c r="C95" s="227">
        <v>387441021</v>
      </c>
      <c r="D95" s="227">
        <v>412906118</v>
      </c>
      <c r="E95" s="227">
        <v>30276943.230000004</v>
      </c>
      <c r="F95" s="227">
        <v>32569698.770000003</v>
      </c>
      <c r="G95" s="227">
        <v>31001383.59</v>
      </c>
      <c r="H95" s="227">
        <v>31675936.009999998</v>
      </c>
      <c r="I95" s="227">
        <v>32044568.679999996</v>
      </c>
      <c r="J95" s="227">
        <v>37687290.509999998</v>
      </c>
      <c r="K95" s="227">
        <v>32636976.850000005</v>
      </c>
      <c r="L95" s="227">
        <v>33331908.539999999</v>
      </c>
      <c r="M95" s="227">
        <v>31397681.140000001</v>
      </c>
      <c r="N95" s="227">
        <v>31648075.940000001</v>
      </c>
      <c r="O95" s="227">
        <v>48124659.57</v>
      </c>
      <c r="P95" s="227">
        <v>38663405.529999994</v>
      </c>
      <c r="Q95" s="227">
        <v>411058528.35999995</v>
      </c>
      <c r="R95" s="70"/>
    </row>
    <row r="96" spans="1:18" x14ac:dyDescent="0.25">
      <c r="A96" s="40"/>
      <c r="B96" s="7" t="s">
        <v>188</v>
      </c>
      <c r="C96" s="224">
        <v>0</v>
      </c>
      <c r="D96" s="227">
        <v>1400000</v>
      </c>
      <c r="E96" s="224">
        <v>0</v>
      </c>
      <c r="F96" s="224">
        <v>0</v>
      </c>
      <c r="G96" s="224">
        <v>0</v>
      </c>
      <c r="H96" s="224">
        <v>0</v>
      </c>
      <c r="I96" s="224">
        <v>0</v>
      </c>
      <c r="J96" s="224">
        <v>0</v>
      </c>
      <c r="K96" s="224">
        <v>0</v>
      </c>
      <c r="L96" s="224">
        <v>0</v>
      </c>
      <c r="M96" s="227">
        <v>1400000</v>
      </c>
      <c r="N96" s="224">
        <v>0</v>
      </c>
      <c r="O96" s="224">
        <v>0</v>
      </c>
      <c r="P96" s="224">
        <v>0</v>
      </c>
      <c r="Q96" s="227">
        <v>1400000</v>
      </c>
      <c r="R96" s="70"/>
    </row>
    <row r="97" spans="1:18" x14ac:dyDescent="0.25">
      <c r="A97" s="40"/>
      <c r="B97" s="7" t="s">
        <v>189</v>
      </c>
      <c r="C97" s="227">
        <v>47098285</v>
      </c>
      <c r="D97" s="227">
        <v>62998285</v>
      </c>
      <c r="E97" s="227">
        <v>3924857</v>
      </c>
      <c r="F97" s="227">
        <v>4174856</v>
      </c>
      <c r="G97" s="227">
        <v>6174857.0800000001</v>
      </c>
      <c r="H97" s="227">
        <v>4174857.0000000005</v>
      </c>
      <c r="I97" s="227">
        <v>4174856</v>
      </c>
      <c r="J97" s="227">
        <v>3924857.08</v>
      </c>
      <c r="K97" s="227">
        <v>3924857</v>
      </c>
      <c r="L97" s="227">
        <v>3924857</v>
      </c>
      <c r="M97" s="227">
        <v>3924857</v>
      </c>
      <c r="N97" s="227">
        <v>15783331.09</v>
      </c>
      <c r="O97" s="227">
        <v>3924856</v>
      </c>
      <c r="P97" s="227">
        <v>3924857.08</v>
      </c>
      <c r="Q97" s="227">
        <v>61956755.329999998</v>
      </c>
      <c r="R97" s="70"/>
    </row>
    <row r="98" spans="1:18" x14ac:dyDescent="0.25">
      <c r="A98" s="40"/>
      <c r="B98" s="7" t="s">
        <v>190</v>
      </c>
      <c r="C98" s="227">
        <v>48979151817</v>
      </c>
      <c r="D98" s="227">
        <v>43747946421.190048</v>
      </c>
      <c r="E98" s="227">
        <v>1184509668.7299998</v>
      </c>
      <c r="F98" s="227">
        <v>1740800221.5200002</v>
      </c>
      <c r="G98" s="227">
        <v>2047763724.0400002</v>
      </c>
      <c r="H98" s="227">
        <v>3699084857.9400005</v>
      </c>
      <c r="I98" s="227">
        <v>3126200299.4199996</v>
      </c>
      <c r="J98" s="227">
        <v>3615125391.4299979</v>
      </c>
      <c r="K98" s="227">
        <v>4060248613.4400005</v>
      </c>
      <c r="L98" s="227">
        <v>3951711141.440001</v>
      </c>
      <c r="M98" s="227">
        <v>4069988260.0799999</v>
      </c>
      <c r="N98" s="227">
        <v>4688872335.7699986</v>
      </c>
      <c r="O98" s="227">
        <v>3828271704.6499996</v>
      </c>
      <c r="P98" s="227">
        <v>5858513214.4999971</v>
      </c>
      <c r="Q98" s="227">
        <v>41871089432.959999</v>
      </c>
      <c r="R98" s="70"/>
    </row>
    <row r="99" spans="1:18" x14ac:dyDescent="0.25">
      <c r="A99" s="40"/>
      <c r="B99" s="6" t="s">
        <v>191</v>
      </c>
      <c r="C99" s="226">
        <v>40486353533</v>
      </c>
      <c r="D99" s="226">
        <v>42975966295.689995</v>
      </c>
      <c r="E99" s="226">
        <v>2848931480.4400001</v>
      </c>
      <c r="F99" s="226">
        <v>3334637733.8700004</v>
      </c>
      <c r="G99" s="226">
        <v>3135563968.0200005</v>
      </c>
      <c r="H99" s="226">
        <v>3179826286.8099999</v>
      </c>
      <c r="I99" s="226">
        <v>2729355511.1999998</v>
      </c>
      <c r="J99" s="226">
        <v>3541008943.6300001</v>
      </c>
      <c r="K99" s="226">
        <v>3015540968.71</v>
      </c>
      <c r="L99" s="226">
        <v>3096028475.8699999</v>
      </c>
      <c r="M99" s="226">
        <v>3180589898.7999997</v>
      </c>
      <c r="N99" s="226">
        <v>3130783743.9299998</v>
      </c>
      <c r="O99" s="226">
        <v>4498138467.0100002</v>
      </c>
      <c r="P99" s="226">
        <v>6751364778.4200001</v>
      </c>
      <c r="Q99" s="226">
        <v>42441770256.709999</v>
      </c>
      <c r="R99" s="70"/>
    </row>
    <row r="100" spans="1:18" x14ac:dyDescent="0.25">
      <c r="A100" s="40"/>
      <c r="B100" s="7" t="s">
        <v>192</v>
      </c>
      <c r="C100" s="227">
        <v>12589429212</v>
      </c>
      <c r="D100" s="227">
        <v>14914354824.689999</v>
      </c>
      <c r="E100" s="227">
        <v>1210524993.8699999</v>
      </c>
      <c r="F100" s="227">
        <v>1112448518.6400001</v>
      </c>
      <c r="G100" s="227">
        <v>1109156955.48</v>
      </c>
      <c r="H100" s="227">
        <v>1198189025.79</v>
      </c>
      <c r="I100" s="227">
        <v>1117529359.8500001</v>
      </c>
      <c r="J100" s="227">
        <v>1121602714.6399999</v>
      </c>
      <c r="K100" s="227">
        <v>1160802063.6700001</v>
      </c>
      <c r="L100" s="227">
        <v>1139330230.8800001</v>
      </c>
      <c r="M100" s="227">
        <v>1151228290.47</v>
      </c>
      <c r="N100" s="227">
        <v>1073344681.4300001</v>
      </c>
      <c r="O100" s="227">
        <v>1959976211.0800002</v>
      </c>
      <c r="P100" s="227">
        <v>1549986548.3799999</v>
      </c>
      <c r="Q100" s="227">
        <v>14904119594.179998</v>
      </c>
      <c r="R100" s="70"/>
    </row>
    <row r="101" spans="1:18" x14ac:dyDescent="0.25">
      <c r="A101" s="40"/>
      <c r="B101" s="7" t="s">
        <v>193</v>
      </c>
      <c r="C101" s="227">
        <v>862131600</v>
      </c>
      <c r="D101" s="227">
        <v>891731600.13999999</v>
      </c>
      <c r="E101" s="227">
        <v>25000000</v>
      </c>
      <c r="F101" s="227">
        <v>30056557.649999999</v>
      </c>
      <c r="G101" s="227">
        <v>98974461.409999996</v>
      </c>
      <c r="H101" s="227">
        <v>36600490.420000002</v>
      </c>
      <c r="I101" s="227">
        <v>27988687.77</v>
      </c>
      <c r="J101" s="227">
        <v>27500000</v>
      </c>
      <c r="K101" s="227">
        <v>27500000</v>
      </c>
      <c r="L101" s="227">
        <v>27500000</v>
      </c>
      <c r="M101" s="227">
        <v>27500000</v>
      </c>
      <c r="N101" s="227">
        <v>27500000</v>
      </c>
      <c r="O101" s="227">
        <v>27500000</v>
      </c>
      <c r="P101" s="227">
        <v>507700791.95999998</v>
      </c>
      <c r="Q101" s="227">
        <v>891320989.21000004</v>
      </c>
      <c r="R101" s="70"/>
    </row>
    <row r="102" spans="1:18" x14ac:dyDescent="0.25">
      <c r="A102" s="40"/>
      <c r="B102" s="7" t="s">
        <v>194</v>
      </c>
      <c r="C102" s="227">
        <v>2817746498</v>
      </c>
      <c r="D102" s="227">
        <v>1578499999</v>
      </c>
      <c r="E102" s="227">
        <v>63485289.920000002</v>
      </c>
      <c r="F102" s="227">
        <v>16201765.000000002</v>
      </c>
      <c r="G102" s="227">
        <v>16201765.000000002</v>
      </c>
      <c r="H102" s="227">
        <v>166201765</v>
      </c>
      <c r="I102" s="227">
        <v>16201765.000000002</v>
      </c>
      <c r="J102" s="227">
        <v>16201765.000000002</v>
      </c>
      <c r="K102" s="227">
        <v>49075170.909999996</v>
      </c>
      <c r="L102" s="227">
        <v>111647828.93000001</v>
      </c>
      <c r="M102" s="227">
        <v>168192571.78999999</v>
      </c>
      <c r="N102" s="227">
        <v>18309947.780000001</v>
      </c>
      <c r="O102" s="227">
        <v>305809462.81999999</v>
      </c>
      <c r="P102" s="227">
        <v>616063797.94000006</v>
      </c>
      <c r="Q102" s="227">
        <v>1563592895.0900002</v>
      </c>
      <c r="R102" s="70"/>
    </row>
    <row r="103" spans="1:18" x14ac:dyDescent="0.25">
      <c r="A103" s="40"/>
      <c r="B103" s="7" t="s">
        <v>195</v>
      </c>
      <c r="C103" s="227">
        <v>256598390</v>
      </c>
      <c r="D103" s="227">
        <v>231796473</v>
      </c>
      <c r="E103" s="227">
        <v>7473452.0800000001</v>
      </c>
      <c r="F103" s="227">
        <v>12565138.379999999</v>
      </c>
      <c r="G103" s="227">
        <v>14095495.060000001</v>
      </c>
      <c r="H103" s="227">
        <v>10268850.23</v>
      </c>
      <c r="I103" s="227">
        <v>11921715.91</v>
      </c>
      <c r="J103" s="227">
        <v>16807087.430000003</v>
      </c>
      <c r="K103" s="227">
        <v>11170063.060000001</v>
      </c>
      <c r="L103" s="227">
        <v>16180507.74</v>
      </c>
      <c r="M103" s="227">
        <v>11733962.59</v>
      </c>
      <c r="N103" s="227">
        <v>11099056.23</v>
      </c>
      <c r="O103" s="227">
        <v>20417184.140000001</v>
      </c>
      <c r="P103" s="227">
        <v>37627835.719999999</v>
      </c>
      <c r="Q103" s="227">
        <v>181360348.57000002</v>
      </c>
      <c r="R103" s="70"/>
    </row>
    <row r="104" spans="1:18" x14ac:dyDescent="0.25">
      <c r="A104" s="40"/>
      <c r="B104" s="7" t="s">
        <v>196</v>
      </c>
      <c r="C104" s="227">
        <v>400266998</v>
      </c>
      <c r="D104" s="227">
        <v>415655958</v>
      </c>
      <c r="E104" s="227">
        <v>16797372.630000003</v>
      </c>
      <c r="F104" s="227">
        <v>35688329.539999999</v>
      </c>
      <c r="G104" s="227">
        <v>35940560.339999996</v>
      </c>
      <c r="H104" s="227">
        <v>19547359.870000001</v>
      </c>
      <c r="I104" s="227">
        <v>33937442.579999998</v>
      </c>
      <c r="J104" s="227">
        <v>43078965.25</v>
      </c>
      <c r="K104" s="227">
        <v>36141987.75</v>
      </c>
      <c r="L104" s="227">
        <v>31897718.469999999</v>
      </c>
      <c r="M104" s="227">
        <v>36075273.289999999</v>
      </c>
      <c r="N104" s="227">
        <v>25814097.280000001</v>
      </c>
      <c r="O104" s="227">
        <v>43268127.469999999</v>
      </c>
      <c r="P104" s="227">
        <v>47948247.310000002</v>
      </c>
      <c r="Q104" s="227">
        <v>406135481.78000003</v>
      </c>
      <c r="R104" s="70"/>
    </row>
    <row r="105" spans="1:18" x14ac:dyDescent="0.25">
      <c r="A105" s="40"/>
      <c r="B105" s="7" t="s">
        <v>197</v>
      </c>
      <c r="C105" s="227">
        <v>22667833211</v>
      </c>
      <c r="D105" s="227">
        <v>24176704815.889996</v>
      </c>
      <c r="E105" s="227">
        <v>1510225278.3899999</v>
      </c>
      <c r="F105" s="227">
        <v>2109091351.26</v>
      </c>
      <c r="G105" s="227">
        <v>1772068595.0200002</v>
      </c>
      <c r="H105" s="227">
        <v>1719015638.4000003</v>
      </c>
      <c r="I105" s="227">
        <v>1492298088.1800001</v>
      </c>
      <c r="J105" s="227">
        <v>2292031328.7999997</v>
      </c>
      <c r="K105" s="227">
        <v>1708587076.8699999</v>
      </c>
      <c r="L105" s="227">
        <v>1747554196.6499999</v>
      </c>
      <c r="M105" s="227">
        <v>1764018729.5600002</v>
      </c>
      <c r="N105" s="227">
        <v>1954197050.0900002</v>
      </c>
      <c r="O105" s="227">
        <v>2099745318.9000003</v>
      </c>
      <c r="P105" s="227">
        <v>3749536387.5800009</v>
      </c>
      <c r="Q105" s="227">
        <v>23918369039.700001</v>
      </c>
      <c r="R105" s="70"/>
    </row>
    <row r="106" spans="1:18" x14ac:dyDescent="0.25">
      <c r="A106" s="40"/>
      <c r="B106" s="7" t="s">
        <v>198</v>
      </c>
      <c r="C106" s="224">
        <v>0</v>
      </c>
      <c r="D106" s="227">
        <v>568673</v>
      </c>
      <c r="E106" s="224">
        <v>0</v>
      </c>
      <c r="F106" s="224">
        <v>0</v>
      </c>
      <c r="G106" s="224">
        <v>0</v>
      </c>
      <c r="H106" s="224">
        <v>0</v>
      </c>
      <c r="I106" s="224">
        <v>0</v>
      </c>
      <c r="J106" s="224">
        <v>0</v>
      </c>
      <c r="K106" s="224">
        <v>0</v>
      </c>
      <c r="L106" s="224">
        <v>0</v>
      </c>
      <c r="M106" s="224">
        <v>0</v>
      </c>
      <c r="N106" s="224">
        <v>0</v>
      </c>
      <c r="O106" s="224">
        <v>0</v>
      </c>
      <c r="P106" s="227">
        <v>568668.22</v>
      </c>
      <c r="Q106" s="227">
        <v>568668.22</v>
      </c>
      <c r="R106" s="70"/>
    </row>
    <row r="107" spans="1:18" x14ac:dyDescent="0.25">
      <c r="A107" s="40"/>
      <c r="B107" s="7" t="s">
        <v>199</v>
      </c>
      <c r="C107" s="227">
        <v>892347624</v>
      </c>
      <c r="D107" s="227">
        <v>766653951.96999979</v>
      </c>
      <c r="E107" s="227">
        <v>15425093.550000003</v>
      </c>
      <c r="F107" s="227">
        <v>18586073.400000002</v>
      </c>
      <c r="G107" s="227">
        <v>89126135.710000023</v>
      </c>
      <c r="H107" s="227">
        <v>30003157.100000001</v>
      </c>
      <c r="I107" s="227">
        <v>29478451.910000004</v>
      </c>
      <c r="J107" s="227">
        <v>23787082.509999994</v>
      </c>
      <c r="K107" s="227">
        <v>22264606.449999999</v>
      </c>
      <c r="L107" s="227">
        <v>21917993.200000003</v>
      </c>
      <c r="M107" s="227">
        <v>21841071.100000001</v>
      </c>
      <c r="N107" s="227">
        <v>20518911.120000008</v>
      </c>
      <c r="O107" s="227">
        <v>41422162.600000001</v>
      </c>
      <c r="P107" s="227">
        <v>241932501.30999994</v>
      </c>
      <c r="Q107" s="227">
        <v>576303239.96000004</v>
      </c>
      <c r="R107" s="70"/>
    </row>
    <row r="108" spans="1:18" x14ac:dyDescent="0.25">
      <c r="A108" s="40"/>
      <c r="B108" s="38" t="s">
        <v>200</v>
      </c>
      <c r="C108" s="228">
        <v>71465584950</v>
      </c>
      <c r="D108" s="228">
        <v>71465584950.000015</v>
      </c>
      <c r="E108" s="228">
        <v>8210797311.04</v>
      </c>
      <c r="F108" s="228">
        <v>4391235601.4299994</v>
      </c>
      <c r="G108" s="228">
        <v>4229197587.1000004</v>
      </c>
      <c r="H108" s="228">
        <v>5791764756.1999989</v>
      </c>
      <c r="I108" s="228">
        <v>4262632716.0799994</v>
      </c>
      <c r="J108" s="228">
        <v>8285416024.5300007</v>
      </c>
      <c r="K108" s="228">
        <v>6382381943.8900013</v>
      </c>
      <c r="L108" s="228">
        <v>4451946126.8499994</v>
      </c>
      <c r="M108" s="228">
        <v>8313845635.5100002</v>
      </c>
      <c r="N108" s="228">
        <v>6395555329.6000004</v>
      </c>
      <c r="O108" s="228">
        <v>2825039080.1199999</v>
      </c>
      <c r="P108" s="228">
        <v>7630790620.5600014</v>
      </c>
      <c r="Q108" s="228">
        <v>71170602732.910004</v>
      </c>
      <c r="R108" s="70"/>
    </row>
    <row r="109" spans="1:18" x14ac:dyDescent="0.25">
      <c r="A109" s="40"/>
      <c r="B109" s="6" t="s">
        <v>201</v>
      </c>
      <c r="C109" s="226">
        <v>71465584950</v>
      </c>
      <c r="D109" s="226">
        <v>71465584950.000015</v>
      </c>
      <c r="E109" s="226">
        <v>8210797311.04</v>
      </c>
      <c r="F109" s="226">
        <v>4391235601.4299994</v>
      </c>
      <c r="G109" s="226">
        <v>4229197587.1000004</v>
      </c>
      <c r="H109" s="226">
        <v>5791764756.1999989</v>
      </c>
      <c r="I109" s="226">
        <v>4262632716.0799994</v>
      </c>
      <c r="J109" s="226">
        <v>8285416024.5300007</v>
      </c>
      <c r="K109" s="226">
        <v>6382381943.8900013</v>
      </c>
      <c r="L109" s="226">
        <v>4451946126.8499994</v>
      </c>
      <c r="M109" s="226">
        <v>8313845635.5100002</v>
      </c>
      <c r="N109" s="226">
        <v>6395555329.6000004</v>
      </c>
      <c r="O109" s="226">
        <v>2825039080.1199999</v>
      </c>
      <c r="P109" s="226">
        <v>7630790620.5600014</v>
      </c>
      <c r="Q109" s="226">
        <v>71170602732.910004</v>
      </c>
      <c r="R109" s="70"/>
    </row>
    <row r="110" spans="1:18" ht="14.25" customHeight="1" x14ac:dyDescent="0.25">
      <c r="A110" s="40"/>
      <c r="B110" s="7" t="s">
        <v>202</v>
      </c>
      <c r="C110" s="227">
        <v>71465584950</v>
      </c>
      <c r="D110" s="227">
        <v>71465584950.000015</v>
      </c>
      <c r="E110" s="227">
        <v>8210797311.04</v>
      </c>
      <c r="F110" s="227">
        <v>4391235601.4299994</v>
      </c>
      <c r="G110" s="227">
        <v>4229197587.1000004</v>
      </c>
      <c r="H110" s="227">
        <v>5791764756.1999989</v>
      </c>
      <c r="I110" s="227">
        <v>4262632716.0799994</v>
      </c>
      <c r="J110" s="227">
        <v>8285416024.5300007</v>
      </c>
      <c r="K110" s="227">
        <v>6382381943.8900013</v>
      </c>
      <c r="L110" s="227">
        <v>4451946126.8499994</v>
      </c>
      <c r="M110" s="227">
        <v>8313845635.5100002</v>
      </c>
      <c r="N110" s="227">
        <v>6395555329.6000004</v>
      </c>
      <c r="O110" s="227">
        <v>2825039080.1199999</v>
      </c>
      <c r="P110" s="227">
        <v>7630790620.5600014</v>
      </c>
      <c r="Q110" s="227">
        <v>71170602732.910004</v>
      </c>
      <c r="R110" s="69"/>
    </row>
    <row r="111" spans="1:18" x14ac:dyDescent="0.25">
      <c r="B111" s="149" t="s">
        <v>89</v>
      </c>
      <c r="C111" s="207">
        <v>501584629753</v>
      </c>
      <c r="D111" s="207">
        <v>505191075090.70007</v>
      </c>
      <c r="E111" s="208">
        <v>32416407840.899994</v>
      </c>
      <c r="F111" s="209">
        <v>38731769871.459999</v>
      </c>
      <c r="G111" s="210">
        <v>37349350141.250008</v>
      </c>
      <c r="H111" s="208">
        <v>36839501607.750008</v>
      </c>
      <c r="I111" s="209">
        <v>35066662248.440002</v>
      </c>
      <c r="J111" s="210">
        <v>42803420461.749992</v>
      </c>
      <c r="K111" s="208">
        <v>39695294783.330009</v>
      </c>
      <c r="L111" s="209">
        <v>40288736358.029999</v>
      </c>
      <c r="M111" s="210">
        <v>43360418179.419998</v>
      </c>
      <c r="N111" s="208">
        <v>34692468485.290001</v>
      </c>
      <c r="O111" s="209">
        <v>49353247921.620003</v>
      </c>
      <c r="P111" s="210">
        <v>61313837144.370018</v>
      </c>
      <c r="Q111" s="211">
        <v>491911115043.60999</v>
      </c>
    </row>
    <row r="112" spans="1:18" x14ac:dyDescent="0.25">
      <c r="A112" s="40"/>
      <c r="B112" s="46"/>
      <c r="C112" s="229"/>
      <c r="D112" s="229"/>
      <c r="E112" s="89"/>
      <c r="F112" s="89"/>
      <c r="G112" s="89"/>
      <c r="H112" s="89"/>
      <c r="I112" s="89"/>
      <c r="J112" s="89"/>
      <c r="K112" s="89"/>
      <c r="L112" s="89"/>
      <c r="M112" s="89"/>
      <c r="N112" s="89"/>
      <c r="O112" s="230"/>
      <c r="P112" s="230"/>
      <c r="Q112" s="231"/>
    </row>
    <row r="113" spans="1:19" x14ac:dyDescent="0.25">
      <c r="B113" s="149" t="s">
        <v>46</v>
      </c>
      <c r="C113" s="232"/>
      <c r="D113" s="232"/>
      <c r="E113" s="233"/>
      <c r="F113" s="234"/>
      <c r="G113" s="235"/>
      <c r="H113" s="233"/>
      <c r="I113" s="234"/>
      <c r="J113" s="235"/>
      <c r="K113" s="233"/>
      <c r="L113" s="234"/>
      <c r="M113" s="235"/>
      <c r="N113" s="233"/>
      <c r="O113" s="234"/>
      <c r="P113" s="235"/>
      <c r="Q113" s="236"/>
    </row>
    <row r="114" spans="1:19" x14ac:dyDescent="0.25">
      <c r="A114" s="40"/>
      <c r="B114" s="68" t="s">
        <v>122</v>
      </c>
      <c r="C114" s="225">
        <v>2000000000</v>
      </c>
      <c r="D114" s="225">
        <v>2000000000</v>
      </c>
      <c r="E114" s="237">
        <v>0</v>
      </c>
      <c r="F114" s="225">
        <v>83333333</v>
      </c>
      <c r="G114" s="225">
        <v>416666666</v>
      </c>
      <c r="H114" s="225">
        <v>166666666</v>
      </c>
      <c r="I114" s="237">
        <v>0</v>
      </c>
      <c r="J114" s="225">
        <v>333333332</v>
      </c>
      <c r="K114" s="225">
        <v>383333333</v>
      </c>
      <c r="L114" s="225">
        <v>83333333</v>
      </c>
      <c r="M114" s="225">
        <v>105847913.31</v>
      </c>
      <c r="N114" s="237">
        <v>0</v>
      </c>
      <c r="O114" s="225">
        <v>166666666</v>
      </c>
      <c r="P114" s="225">
        <v>249999999</v>
      </c>
      <c r="Q114" s="228">
        <v>1989181241.3099999</v>
      </c>
      <c r="S114" s="66"/>
    </row>
    <row r="115" spans="1:19" x14ac:dyDescent="0.25">
      <c r="A115" s="40"/>
      <c r="B115" s="6" t="s">
        <v>126</v>
      </c>
      <c r="C115" s="226">
        <v>2000000000</v>
      </c>
      <c r="D115" s="226">
        <v>2000000000</v>
      </c>
      <c r="E115" s="238">
        <v>0</v>
      </c>
      <c r="F115" s="226">
        <v>83333333</v>
      </c>
      <c r="G115" s="226">
        <v>416666666</v>
      </c>
      <c r="H115" s="226">
        <v>166666666</v>
      </c>
      <c r="I115" s="238">
        <v>0</v>
      </c>
      <c r="J115" s="226">
        <v>333333332</v>
      </c>
      <c r="K115" s="226">
        <v>383333333</v>
      </c>
      <c r="L115" s="226">
        <v>83333333</v>
      </c>
      <c r="M115" s="226">
        <v>105847913.31</v>
      </c>
      <c r="N115" s="238">
        <v>0</v>
      </c>
      <c r="O115" s="226">
        <v>166666666</v>
      </c>
      <c r="P115" s="226">
        <v>249999999</v>
      </c>
      <c r="Q115" s="226">
        <v>1989181241.3099999</v>
      </c>
      <c r="S115" s="66"/>
    </row>
    <row r="116" spans="1:19" x14ac:dyDescent="0.25">
      <c r="A116" s="40"/>
      <c r="B116" s="7" t="s">
        <v>127</v>
      </c>
      <c r="C116" s="227">
        <v>2000000000</v>
      </c>
      <c r="D116" s="227">
        <v>2000000000</v>
      </c>
      <c r="E116" s="224">
        <v>0</v>
      </c>
      <c r="F116" s="227">
        <v>83333333</v>
      </c>
      <c r="G116" s="227">
        <v>416666666</v>
      </c>
      <c r="H116" s="227">
        <v>166666666</v>
      </c>
      <c r="I116" s="224">
        <v>0</v>
      </c>
      <c r="J116" s="227">
        <v>333333332</v>
      </c>
      <c r="K116" s="227">
        <v>383333333</v>
      </c>
      <c r="L116" s="227">
        <v>83333333</v>
      </c>
      <c r="M116" s="227">
        <v>105847913.31</v>
      </c>
      <c r="N116" s="224">
        <v>0</v>
      </c>
      <c r="O116" s="227">
        <v>166666666</v>
      </c>
      <c r="P116" s="227">
        <v>249999999</v>
      </c>
      <c r="Q116" s="227">
        <v>1989181241.3099999</v>
      </c>
    </row>
    <row r="117" spans="1:19" x14ac:dyDescent="0.25">
      <c r="A117" s="40"/>
      <c r="B117" s="30" t="s">
        <v>162</v>
      </c>
      <c r="C117" s="176">
        <v>1300000000</v>
      </c>
      <c r="D117" s="228">
        <v>1300000000</v>
      </c>
      <c r="E117" s="239">
        <v>0</v>
      </c>
      <c r="F117" s="228">
        <v>299513653.41000003</v>
      </c>
      <c r="G117" s="228">
        <v>392505924.47000003</v>
      </c>
      <c r="H117" s="228">
        <v>65229652</v>
      </c>
      <c r="I117" s="228">
        <v>65991473.969999999</v>
      </c>
      <c r="J117" s="228">
        <v>104251800</v>
      </c>
      <c r="K117" s="228">
        <v>195152980.38999999</v>
      </c>
      <c r="L117" s="228">
        <v>41352253.189999998</v>
      </c>
      <c r="M117" s="228">
        <v>91928427.909999996</v>
      </c>
      <c r="N117" s="239">
        <v>0</v>
      </c>
      <c r="O117" s="228">
        <v>43070653.960000001</v>
      </c>
      <c r="P117" s="228">
        <v>750000</v>
      </c>
      <c r="Q117" s="228">
        <v>1299746819.3000004</v>
      </c>
    </row>
    <row r="118" spans="1:19" x14ac:dyDescent="0.25">
      <c r="A118" s="40"/>
      <c r="B118" s="6" t="s">
        <v>167</v>
      </c>
      <c r="C118" s="226">
        <v>1300000000</v>
      </c>
      <c r="D118" s="226">
        <v>1300000000</v>
      </c>
      <c r="E118" s="238">
        <v>0</v>
      </c>
      <c r="F118" s="226">
        <v>299513653.41000003</v>
      </c>
      <c r="G118" s="226">
        <v>392505924.47000003</v>
      </c>
      <c r="H118" s="226">
        <v>65229652</v>
      </c>
      <c r="I118" s="226">
        <v>65991473.969999999</v>
      </c>
      <c r="J118" s="226">
        <v>104251800</v>
      </c>
      <c r="K118" s="226">
        <v>195152980.38999999</v>
      </c>
      <c r="L118" s="226">
        <v>41352253.189999998</v>
      </c>
      <c r="M118" s="226">
        <v>91928427.909999996</v>
      </c>
      <c r="N118" s="238">
        <v>0</v>
      </c>
      <c r="O118" s="226">
        <v>43070653.960000001</v>
      </c>
      <c r="P118" s="226">
        <v>750000</v>
      </c>
      <c r="Q118" s="226">
        <v>1299746819.3000004</v>
      </c>
    </row>
    <row r="119" spans="1:19" x14ac:dyDescent="0.25">
      <c r="A119" s="40"/>
      <c r="B119" s="7" t="s">
        <v>172</v>
      </c>
      <c r="C119" s="227">
        <v>1300000000</v>
      </c>
      <c r="D119" s="227">
        <v>1300000000</v>
      </c>
      <c r="E119" s="224">
        <v>0</v>
      </c>
      <c r="F119" s="227">
        <v>299513653.41000003</v>
      </c>
      <c r="G119" s="227">
        <v>392505924.47000003</v>
      </c>
      <c r="H119" s="227">
        <v>65229652</v>
      </c>
      <c r="I119" s="227">
        <v>65991473.969999999</v>
      </c>
      <c r="J119" s="227">
        <v>104251800</v>
      </c>
      <c r="K119" s="227">
        <v>195152980.38999999</v>
      </c>
      <c r="L119" s="227">
        <v>41352253.189999998</v>
      </c>
      <c r="M119" s="227">
        <v>91928427.909999996</v>
      </c>
      <c r="N119" s="224">
        <v>0</v>
      </c>
      <c r="O119" s="227">
        <v>43070653.960000001</v>
      </c>
      <c r="P119" s="227">
        <v>750000</v>
      </c>
      <c r="Q119" s="227">
        <v>1299746819.3000004</v>
      </c>
    </row>
    <row r="120" spans="1:19" x14ac:dyDescent="0.25">
      <c r="A120" s="40"/>
      <c r="B120" s="30" t="s">
        <v>203</v>
      </c>
      <c r="C120" s="228">
        <v>108252186324</v>
      </c>
      <c r="D120" s="228">
        <v>108252186324</v>
      </c>
      <c r="E120" s="228">
        <v>13510695834.17</v>
      </c>
      <c r="F120" s="228">
        <v>13386557678.09</v>
      </c>
      <c r="G120" s="228">
        <v>8856371593.7199993</v>
      </c>
      <c r="H120" s="228">
        <v>6609108897.0300007</v>
      </c>
      <c r="I120" s="228">
        <v>12788177548.75</v>
      </c>
      <c r="J120" s="228">
        <v>8208429786.1499996</v>
      </c>
      <c r="K120" s="228">
        <v>6966711258.5400009</v>
      </c>
      <c r="L120" s="228">
        <v>12070036587.17</v>
      </c>
      <c r="M120" s="228">
        <v>7846945579.8700018</v>
      </c>
      <c r="N120" s="228">
        <v>5540855922.6599998</v>
      </c>
      <c r="O120" s="228">
        <v>5414318989.4400005</v>
      </c>
      <c r="P120" s="228">
        <v>3829316055.7499995</v>
      </c>
      <c r="Q120" s="228">
        <v>105027525731.34001</v>
      </c>
    </row>
    <row r="121" spans="1:19" ht="3.75" customHeight="1" x14ac:dyDescent="0.25">
      <c r="A121" s="40"/>
      <c r="B121" s="67"/>
      <c r="C121" s="224"/>
      <c r="D121" s="224"/>
      <c r="E121" s="224"/>
      <c r="F121" s="224"/>
      <c r="G121" s="224"/>
      <c r="H121" s="224"/>
      <c r="I121" s="224"/>
      <c r="J121" s="224"/>
      <c r="K121" s="224"/>
      <c r="L121" s="224"/>
      <c r="M121" s="224"/>
      <c r="N121" s="224"/>
      <c r="O121" s="224"/>
      <c r="P121" s="224"/>
      <c r="Q121" s="224"/>
    </row>
    <row r="122" spans="1:19" x14ac:dyDescent="0.25">
      <c r="B122" s="149" t="s">
        <v>47</v>
      </c>
      <c r="C122" s="207">
        <v>111552186324</v>
      </c>
      <c r="D122" s="207">
        <v>111552186324</v>
      </c>
      <c r="E122" s="208">
        <v>13510695834.17</v>
      </c>
      <c r="F122" s="209">
        <v>13769404664.500002</v>
      </c>
      <c r="G122" s="210">
        <v>9665544184.1899986</v>
      </c>
      <c r="H122" s="208">
        <v>6841005215.0300007</v>
      </c>
      <c r="I122" s="209">
        <v>12854169022.719999</v>
      </c>
      <c r="J122" s="210">
        <v>8646014918.1499996</v>
      </c>
      <c r="K122" s="208">
        <v>7545197571.9300003</v>
      </c>
      <c r="L122" s="209">
        <v>12194722173.360001</v>
      </c>
      <c r="M122" s="210">
        <v>8044721921.0900021</v>
      </c>
      <c r="N122" s="208">
        <v>5540855922.6599998</v>
      </c>
      <c r="O122" s="209">
        <v>5624056309.3999996</v>
      </c>
      <c r="P122" s="210">
        <v>4080066054.7499995</v>
      </c>
      <c r="Q122" s="211">
        <v>108316453791.95001</v>
      </c>
    </row>
    <row r="123" spans="1:19" x14ac:dyDescent="0.25">
      <c r="A123" s="40"/>
      <c r="B123" s="46"/>
      <c r="C123" s="223"/>
      <c r="D123" s="229"/>
      <c r="E123" s="89"/>
      <c r="F123" s="89"/>
      <c r="G123" s="89"/>
      <c r="H123" s="89"/>
      <c r="I123" s="89"/>
      <c r="J123" s="89"/>
      <c r="K123" s="89"/>
      <c r="L123" s="89"/>
      <c r="M123" s="89"/>
      <c r="N123" s="89"/>
      <c r="O123" s="224"/>
      <c r="P123" s="224"/>
      <c r="Q123" s="229"/>
    </row>
    <row r="124" spans="1:19" x14ac:dyDescent="0.25">
      <c r="B124" s="149" t="s">
        <v>48</v>
      </c>
      <c r="C124" s="207">
        <v>613136816077</v>
      </c>
      <c r="D124" s="207">
        <v>616743261414.70007</v>
      </c>
      <c r="E124" s="208">
        <v>45927103675.069992</v>
      </c>
      <c r="F124" s="209">
        <v>52501174535.959999</v>
      </c>
      <c r="G124" s="210">
        <v>47014894325.44001</v>
      </c>
      <c r="H124" s="208">
        <v>43680506822.780006</v>
      </c>
      <c r="I124" s="209">
        <v>47920831271.160004</v>
      </c>
      <c r="J124" s="210">
        <v>51449435379.899994</v>
      </c>
      <c r="K124" s="208">
        <v>47240492355.26001</v>
      </c>
      <c r="L124" s="209">
        <v>52483458531.389999</v>
      </c>
      <c r="M124" s="210">
        <v>51405140100.509995</v>
      </c>
      <c r="N124" s="208">
        <v>40233324407.949997</v>
      </c>
      <c r="O124" s="209">
        <v>54977304231.020004</v>
      </c>
      <c r="P124" s="210">
        <v>65393903199.120018</v>
      </c>
      <c r="Q124" s="211">
        <v>600227568835.56006</v>
      </c>
    </row>
    <row r="125" spans="1:19" x14ac:dyDescent="0.25">
      <c r="A125" s="40"/>
      <c r="B125" s="62" t="s">
        <v>204</v>
      </c>
      <c r="E125" s="66"/>
      <c r="F125" s="66"/>
      <c r="G125" s="66"/>
      <c r="H125" s="66"/>
      <c r="I125" s="66"/>
      <c r="J125" s="66"/>
      <c r="K125" s="66"/>
      <c r="L125" s="66"/>
      <c r="M125" s="66"/>
      <c r="N125" s="66"/>
      <c r="O125" s="65"/>
      <c r="P125" s="65"/>
      <c r="Q125" s="65"/>
    </row>
    <row r="126" spans="1:19" ht="24" x14ac:dyDescent="0.25">
      <c r="A126" s="40"/>
      <c r="B126" s="62" t="s">
        <v>205</v>
      </c>
      <c r="C126" s="64"/>
      <c r="D126" s="64"/>
      <c r="E126" s="63"/>
      <c r="F126" s="63"/>
      <c r="G126" s="63"/>
      <c r="H126" s="63"/>
      <c r="I126" s="63"/>
      <c r="J126" s="63"/>
      <c r="K126" s="52"/>
      <c r="L126" s="63"/>
      <c r="M126" s="63"/>
      <c r="N126" s="63"/>
      <c r="O126" s="63"/>
      <c r="P126" s="63"/>
      <c r="Q126" s="63"/>
    </row>
    <row r="127" spans="1:19" ht="33.75" customHeight="1" x14ac:dyDescent="0.25">
      <c r="B127" s="62" t="s">
        <v>206</v>
      </c>
      <c r="C127" s="6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DF5A-6C85-4DE3-A636-3DF7BD36CC49}">
  <sheetPr codeName="Hoja12">
    <pageSetUpPr fitToPage="1"/>
  </sheetPr>
  <dimension ref="A2:Y131"/>
  <sheetViews>
    <sheetView showGridLines="0" zoomScale="89" zoomScaleNormal="89" workbookViewId="0">
      <selection activeCell="N13" sqref="N13"/>
    </sheetView>
  </sheetViews>
  <sheetFormatPr defaultColWidth="11.42578125" defaultRowHeight="15" x14ac:dyDescent="0.25"/>
  <cols>
    <col min="1" max="1" width="8" customWidth="1"/>
    <col min="2" max="2" width="87.140625" customWidth="1"/>
    <col min="3" max="3" width="14.42578125" customWidth="1"/>
    <col min="4" max="4" width="15.140625" customWidth="1"/>
    <col min="5" max="5" width="11.140625" customWidth="1"/>
    <col min="6" max="7" width="10.7109375" customWidth="1"/>
    <col min="8" max="8" width="10.28515625" customWidth="1"/>
    <col min="9" max="9" width="11.7109375" customWidth="1"/>
    <col min="10" max="10" width="10" customWidth="1"/>
    <col min="11" max="11" width="11.7109375" customWidth="1"/>
    <col min="12" max="12" width="11" customWidth="1"/>
    <col min="13" max="13" width="11.42578125" customWidth="1"/>
    <col min="14" max="14" width="9.7109375" customWidth="1"/>
    <col min="15" max="15" width="11.28515625" customWidth="1"/>
    <col min="16" max="16" width="11.42578125" customWidth="1"/>
    <col min="17" max="17" width="12.7109375" customWidth="1"/>
    <col min="21" max="21" width="15.140625" bestFit="1" customWidth="1"/>
  </cols>
  <sheetData>
    <row r="2" spans="1:25" ht="28.5" x14ac:dyDescent="0.25">
      <c r="B2" s="324" t="s">
        <v>0</v>
      </c>
      <c r="C2" s="325"/>
      <c r="D2" s="325"/>
      <c r="E2" s="325"/>
      <c r="F2" s="325"/>
      <c r="G2" s="325"/>
      <c r="H2" s="325"/>
      <c r="I2" s="325"/>
      <c r="J2" s="325"/>
      <c r="K2" s="325"/>
      <c r="L2" s="325"/>
      <c r="M2" s="325"/>
      <c r="N2" s="325"/>
      <c r="O2" s="325"/>
      <c r="P2" s="325"/>
      <c r="Q2" s="325"/>
      <c r="R2" s="1"/>
      <c r="S2" s="1"/>
      <c r="T2" s="1"/>
      <c r="U2" s="1"/>
    </row>
    <row r="3" spans="1:25" ht="24" customHeight="1" x14ac:dyDescent="0.25">
      <c r="A3" s="2"/>
      <c r="B3" s="326" t="s">
        <v>1</v>
      </c>
      <c r="C3" s="327"/>
      <c r="D3" s="327"/>
      <c r="E3" s="327"/>
      <c r="F3" s="327"/>
      <c r="G3" s="327"/>
      <c r="H3" s="327"/>
      <c r="I3" s="327"/>
      <c r="J3" s="327"/>
      <c r="K3" s="327"/>
      <c r="L3" s="327"/>
      <c r="M3" s="327"/>
      <c r="N3" s="327"/>
      <c r="O3" s="327"/>
      <c r="P3" s="327"/>
      <c r="Q3" s="327"/>
      <c r="R3" s="3"/>
      <c r="S3" s="3"/>
      <c r="T3" s="3"/>
      <c r="U3" s="3"/>
    </row>
    <row r="4" spans="1:25" ht="16.5" customHeight="1" x14ac:dyDescent="0.25">
      <c r="A4" s="2"/>
      <c r="B4" s="328" t="s">
        <v>2</v>
      </c>
      <c r="C4" s="329"/>
      <c r="D4" s="329"/>
      <c r="E4" s="329"/>
      <c r="F4" s="329"/>
      <c r="G4" s="329"/>
      <c r="H4" s="329"/>
      <c r="I4" s="329"/>
      <c r="J4" s="329"/>
      <c r="K4" s="329"/>
      <c r="L4" s="329"/>
      <c r="M4" s="329"/>
      <c r="N4" s="329"/>
      <c r="O4" s="329"/>
      <c r="P4" s="329"/>
      <c r="Q4" s="329"/>
      <c r="R4" s="3"/>
      <c r="S4" s="3"/>
      <c r="T4" s="3"/>
      <c r="U4" s="3"/>
    </row>
    <row r="5" spans="1:25" ht="15" customHeight="1" x14ac:dyDescent="0.25">
      <c r="A5" s="2"/>
      <c r="B5" s="328" t="s">
        <v>3</v>
      </c>
      <c r="C5" s="329"/>
      <c r="D5" s="329"/>
      <c r="E5" s="329"/>
      <c r="F5" s="329"/>
      <c r="G5" s="329"/>
      <c r="H5" s="329"/>
      <c r="I5" s="329"/>
      <c r="J5" s="329"/>
      <c r="K5" s="329"/>
      <c r="L5" s="329"/>
      <c r="M5" s="329"/>
      <c r="N5" s="329"/>
      <c r="O5" s="329"/>
      <c r="P5" s="329"/>
      <c r="Q5" s="329"/>
      <c r="R5" s="3"/>
      <c r="S5" s="3"/>
      <c r="T5" s="3"/>
      <c r="U5" s="3"/>
    </row>
    <row r="6" spans="1:25" x14ac:dyDescent="0.25">
      <c r="A6" s="2"/>
      <c r="B6" s="4" t="s">
        <v>207</v>
      </c>
      <c r="C6" s="151"/>
      <c r="D6" s="79"/>
      <c r="E6" s="78"/>
      <c r="F6" s="78"/>
      <c r="G6" s="78"/>
      <c r="H6" s="78"/>
      <c r="Q6" s="77" t="s">
        <v>5</v>
      </c>
      <c r="U6" s="41"/>
    </row>
    <row r="7" spans="1:25" ht="21.75" customHeight="1" x14ac:dyDescent="0.25">
      <c r="B7" s="320" t="s">
        <v>6</v>
      </c>
      <c r="C7" s="332" t="s">
        <v>7</v>
      </c>
      <c r="D7" s="332" t="s">
        <v>8</v>
      </c>
      <c r="E7" s="333" t="s">
        <v>9</v>
      </c>
      <c r="F7" s="333"/>
      <c r="G7" s="333"/>
      <c r="H7" s="333"/>
      <c r="I7" s="333"/>
      <c r="J7" s="333"/>
      <c r="K7" s="333"/>
      <c r="L7" s="333"/>
      <c r="M7" s="333"/>
      <c r="N7" s="333"/>
      <c r="O7" s="333"/>
      <c r="P7" s="333"/>
      <c r="Q7" s="334"/>
    </row>
    <row r="8" spans="1:25" ht="24" customHeight="1" x14ac:dyDescent="0.25">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101</v>
      </c>
      <c r="C9" s="184">
        <v>99405271581</v>
      </c>
      <c r="D9" s="184">
        <v>101015141225.97</v>
      </c>
      <c r="E9" s="184">
        <v>5858035301.6899986</v>
      </c>
      <c r="F9" s="184">
        <v>7676990429.1000013</v>
      </c>
      <c r="G9" s="184">
        <v>8210477573.0900002</v>
      </c>
      <c r="H9" s="184">
        <v>7333463716.2599993</v>
      </c>
      <c r="I9" s="184">
        <v>8209316546.5299969</v>
      </c>
      <c r="J9" s="184">
        <v>8086067906.5400047</v>
      </c>
      <c r="K9" s="184">
        <v>7676178951.3699989</v>
      </c>
      <c r="L9" s="184">
        <v>7191518001.3400021</v>
      </c>
      <c r="M9" s="184">
        <v>8040495777.2700014</v>
      </c>
      <c r="N9" s="184">
        <v>7190495450.8699999</v>
      </c>
      <c r="O9" s="184">
        <v>9267660317.4400024</v>
      </c>
      <c r="P9" s="184">
        <v>12738756865.380001</v>
      </c>
      <c r="Q9" s="184">
        <v>97479456836.87999</v>
      </c>
      <c r="R9" s="37"/>
      <c r="S9" s="37"/>
      <c r="T9" s="37"/>
      <c r="U9" s="37"/>
      <c r="V9" s="37"/>
      <c r="W9" s="37"/>
      <c r="X9" s="37"/>
      <c r="Y9" s="37"/>
    </row>
    <row r="10" spans="1:25" x14ac:dyDescent="0.25">
      <c r="B10" s="6" t="s">
        <v>102</v>
      </c>
      <c r="C10" s="240">
        <v>55099518642</v>
      </c>
      <c r="D10" s="240">
        <v>55623869874.789986</v>
      </c>
      <c r="E10" s="240">
        <v>3304885083.6299996</v>
      </c>
      <c r="F10" s="240">
        <v>4274608253.8400016</v>
      </c>
      <c r="G10" s="240">
        <v>4274378120.5799994</v>
      </c>
      <c r="H10" s="240">
        <v>4117554879.5500007</v>
      </c>
      <c r="I10" s="240">
        <v>4604641520.0299969</v>
      </c>
      <c r="J10" s="240">
        <v>4296446483.1400051</v>
      </c>
      <c r="K10" s="240">
        <v>4258908060.2099996</v>
      </c>
      <c r="L10" s="240">
        <v>3814073495.9000001</v>
      </c>
      <c r="M10" s="240">
        <v>4342081038.3400002</v>
      </c>
      <c r="N10" s="240">
        <v>3814190441.1499996</v>
      </c>
      <c r="O10" s="240">
        <v>4427309660.4499998</v>
      </c>
      <c r="P10" s="240">
        <v>7906585342.3200006</v>
      </c>
      <c r="Q10" s="240">
        <v>53435662379.140015</v>
      </c>
      <c r="R10" s="7"/>
      <c r="S10" s="72"/>
    </row>
    <row r="11" spans="1:25" x14ac:dyDescent="0.25">
      <c r="B11" s="7" t="s">
        <v>103</v>
      </c>
      <c r="C11" s="185">
        <v>4674089073</v>
      </c>
      <c r="D11" s="185">
        <v>4969212598</v>
      </c>
      <c r="E11" s="185">
        <v>389205671.79999989</v>
      </c>
      <c r="F11" s="185">
        <v>389205671.79999989</v>
      </c>
      <c r="G11" s="185">
        <v>389205667.79999989</v>
      </c>
      <c r="H11" s="185">
        <v>387661498.35999978</v>
      </c>
      <c r="I11" s="185">
        <v>387661499.75999975</v>
      </c>
      <c r="J11" s="185">
        <v>387661501.75999975</v>
      </c>
      <c r="K11" s="185">
        <v>391311077.39999974</v>
      </c>
      <c r="L11" s="185">
        <v>391351088.39999974</v>
      </c>
      <c r="M11" s="185">
        <v>391950986.86999977</v>
      </c>
      <c r="N11" s="185">
        <v>391502297.24999976</v>
      </c>
      <c r="O11" s="185">
        <v>528236767.05999982</v>
      </c>
      <c r="P11" s="185">
        <v>537415242.51000011</v>
      </c>
      <c r="Q11" s="185">
        <v>4962368970.7699976</v>
      </c>
      <c r="R11" s="8"/>
      <c r="S11" s="72"/>
    </row>
    <row r="12" spans="1:25" x14ac:dyDescent="0.25">
      <c r="B12" s="7" t="s">
        <v>104</v>
      </c>
      <c r="C12" s="185">
        <v>29124305592</v>
      </c>
      <c r="D12" s="185">
        <v>26878945558.929985</v>
      </c>
      <c r="E12" s="185">
        <v>1175014579.8599997</v>
      </c>
      <c r="F12" s="185">
        <v>1875377150.0700009</v>
      </c>
      <c r="G12" s="185">
        <v>2106737620.8099995</v>
      </c>
      <c r="H12" s="185">
        <v>1857228549.2200017</v>
      </c>
      <c r="I12" s="185">
        <v>1976420188.299998</v>
      </c>
      <c r="J12" s="185">
        <v>2046321951.4700053</v>
      </c>
      <c r="K12" s="185">
        <v>2129188209.8399992</v>
      </c>
      <c r="L12" s="185">
        <v>1515693066.5500009</v>
      </c>
      <c r="M12" s="185">
        <v>2231965219.500001</v>
      </c>
      <c r="N12" s="185">
        <v>1791088335.9300001</v>
      </c>
      <c r="O12" s="185">
        <v>2375408050.4200001</v>
      </c>
      <c r="P12" s="185">
        <v>3642534523.2000008</v>
      </c>
      <c r="Q12" s="185">
        <v>24722977445.170002</v>
      </c>
      <c r="R12" s="8"/>
      <c r="S12" s="72"/>
    </row>
    <row r="13" spans="1:25" x14ac:dyDescent="0.25">
      <c r="B13" s="7" t="s">
        <v>105</v>
      </c>
      <c r="C13" s="185">
        <v>16995185517.000002</v>
      </c>
      <c r="D13" s="185">
        <v>17257773255.860001</v>
      </c>
      <c r="E13" s="185">
        <v>1414411212.97</v>
      </c>
      <c r="F13" s="185">
        <v>1443771812.97</v>
      </c>
      <c r="G13" s="185">
        <v>1432181212.97</v>
      </c>
      <c r="H13" s="185">
        <v>1456411212.9699998</v>
      </c>
      <c r="I13" s="185">
        <v>1433411212.97</v>
      </c>
      <c r="J13" s="185">
        <v>1446209410.9099998</v>
      </c>
      <c r="K13" s="185">
        <v>1436155153.9699998</v>
      </c>
      <c r="L13" s="185">
        <v>1478775721.9499996</v>
      </c>
      <c r="M13" s="185">
        <v>1415911212.9699998</v>
      </c>
      <c r="N13" s="185">
        <v>1417411212.9699998</v>
      </c>
      <c r="O13" s="185">
        <v>1427411212.9699998</v>
      </c>
      <c r="P13" s="185">
        <v>1430316912.6099997</v>
      </c>
      <c r="Q13" s="185">
        <v>17232377503.200001</v>
      </c>
      <c r="R13" s="8"/>
      <c r="S13" s="72"/>
    </row>
    <row r="14" spans="1:25" x14ac:dyDescent="0.25">
      <c r="B14" s="7" t="s">
        <v>106</v>
      </c>
      <c r="C14" s="185">
        <v>4305938460</v>
      </c>
      <c r="D14" s="185">
        <v>6517938462</v>
      </c>
      <c r="E14" s="185">
        <v>326253619</v>
      </c>
      <c r="F14" s="185">
        <v>566253619</v>
      </c>
      <c r="G14" s="185">
        <v>346253619</v>
      </c>
      <c r="H14" s="185">
        <v>416253619</v>
      </c>
      <c r="I14" s="185">
        <v>807148619</v>
      </c>
      <c r="J14" s="185">
        <v>416253619</v>
      </c>
      <c r="K14" s="185">
        <v>302253619</v>
      </c>
      <c r="L14" s="185">
        <v>428253619</v>
      </c>
      <c r="M14" s="185">
        <v>302253619</v>
      </c>
      <c r="N14" s="185">
        <v>214188595</v>
      </c>
      <c r="O14" s="185">
        <v>96253630</v>
      </c>
      <c r="P14" s="185">
        <v>2296318664</v>
      </c>
      <c r="Q14" s="185">
        <v>6517938459.999999</v>
      </c>
      <c r="R14" s="8"/>
      <c r="S14" s="72"/>
    </row>
    <row r="15" spans="1:25" x14ac:dyDescent="0.25">
      <c r="B15" s="6" t="s">
        <v>108</v>
      </c>
      <c r="C15" s="240">
        <v>7064091642</v>
      </c>
      <c r="D15" s="240">
        <v>6858847275</v>
      </c>
      <c r="E15" s="240">
        <v>85551732.630000025</v>
      </c>
      <c r="F15" s="240">
        <v>465652115.85000002</v>
      </c>
      <c r="G15" s="240">
        <v>906606311.09000003</v>
      </c>
      <c r="H15" s="240">
        <v>474966085.25</v>
      </c>
      <c r="I15" s="240">
        <v>529482015.71999991</v>
      </c>
      <c r="J15" s="240">
        <v>532773096.95999974</v>
      </c>
      <c r="K15" s="240">
        <v>547090255.84000003</v>
      </c>
      <c r="L15" s="240">
        <v>494697997.25999999</v>
      </c>
      <c r="M15" s="240">
        <v>591392857.34000015</v>
      </c>
      <c r="N15" s="240">
        <v>525058434.44000006</v>
      </c>
      <c r="O15" s="240">
        <v>699794576.84000015</v>
      </c>
      <c r="P15" s="240">
        <v>743320408.07000005</v>
      </c>
      <c r="Q15" s="240">
        <v>6596385887.2900009</v>
      </c>
      <c r="R15" s="7"/>
      <c r="S15" s="72"/>
    </row>
    <row r="16" spans="1:25" x14ac:dyDescent="0.25">
      <c r="B16" s="7" t="s">
        <v>109</v>
      </c>
      <c r="C16" s="185">
        <v>1899139548</v>
      </c>
      <c r="D16" s="185">
        <v>2163125611.9999995</v>
      </c>
      <c r="E16" s="185">
        <v>84379222.730000019</v>
      </c>
      <c r="F16" s="185">
        <v>124191951.66999999</v>
      </c>
      <c r="G16" s="185">
        <v>211868799.06999996</v>
      </c>
      <c r="H16" s="185">
        <v>122719769.96000001</v>
      </c>
      <c r="I16" s="185">
        <v>163802749.2299999</v>
      </c>
      <c r="J16" s="185">
        <v>162037040.34999987</v>
      </c>
      <c r="K16" s="185">
        <v>170675108.12999997</v>
      </c>
      <c r="L16" s="185">
        <v>112000825.23000002</v>
      </c>
      <c r="M16" s="185">
        <v>200083315.79000005</v>
      </c>
      <c r="N16" s="185">
        <v>125278933.49999997</v>
      </c>
      <c r="O16" s="185">
        <v>184673227.1400001</v>
      </c>
      <c r="P16" s="185">
        <v>349356523.44000006</v>
      </c>
      <c r="Q16" s="185">
        <v>2011067466.24</v>
      </c>
      <c r="R16" s="8"/>
      <c r="S16" s="72"/>
    </row>
    <row r="17" spans="2:19" x14ac:dyDescent="0.25">
      <c r="B17" s="7" t="s">
        <v>110</v>
      </c>
      <c r="C17" s="185">
        <v>5067502176</v>
      </c>
      <c r="D17" s="185">
        <v>4598271745</v>
      </c>
      <c r="E17" s="185">
        <v>1172509.8999999999</v>
      </c>
      <c r="F17" s="185">
        <v>341460164.18000001</v>
      </c>
      <c r="G17" s="185">
        <v>694737512.0200001</v>
      </c>
      <c r="H17" s="185">
        <v>352246315.29000002</v>
      </c>
      <c r="I17" s="185">
        <v>365679266.49000001</v>
      </c>
      <c r="J17" s="185">
        <v>370736056.60999995</v>
      </c>
      <c r="K17" s="185">
        <v>376415147.71000004</v>
      </c>
      <c r="L17" s="185">
        <v>382697172.02999997</v>
      </c>
      <c r="M17" s="185">
        <v>391309541.55000007</v>
      </c>
      <c r="N17" s="185">
        <v>399779500.94000006</v>
      </c>
      <c r="O17" s="185">
        <v>515121349.69999999</v>
      </c>
      <c r="P17" s="185">
        <v>393963884.63</v>
      </c>
      <c r="Q17" s="185">
        <v>4585318421.0500002</v>
      </c>
      <c r="R17" s="8"/>
      <c r="S17" s="72"/>
    </row>
    <row r="18" spans="2:19" x14ac:dyDescent="0.25">
      <c r="B18" s="7" t="s">
        <v>111</v>
      </c>
      <c r="C18" s="185">
        <v>97449918</v>
      </c>
      <c r="D18" s="185">
        <v>97449918</v>
      </c>
      <c r="E18" s="89">
        <v>0</v>
      </c>
      <c r="F18" s="89">
        <v>0</v>
      </c>
      <c r="G18" s="89">
        <v>0</v>
      </c>
      <c r="H18" s="89">
        <v>0</v>
      </c>
      <c r="I18" s="89">
        <v>0</v>
      </c>
      <c r="J18" s="89">
        <v>0</v>
      </c>
      <c r="K18" s="89">
        <v>0</v>
      </c>
      <c r="L18" s="89">
        <v>0</v>
      </c>
      <c r="M18" s="89">
        <v>0</v>
      </c>
      <c r="N18" s="89">
        <v>0</v>
      </c>
      <c r="O18" s="89">
        <v>0</v>
      </c>
      <c r="P18" s="89">
        <v>0</v>
      </c>
      <c r="Q18" s="89">
        <v>0</v>
      </c>
      <c r="R18" s="8"/>
      <c r="S18" s="72"/>
    </row>
    <row r="19" spans="2:19" x14ac:dyDescent="0.25">
      <c r="B19" s="6" t="s">
        <v>112</v>
      </c>
      <c r="C19" s="240">
        <v>15956730182</v>
      </c>
      <c r="D19" s="240">
        <v>15357656583.030008</v>
      </c>
      <c r="E19" s="240">
        <v>930076070.61999965</v>
      </c>
      <c r="F19" s="240">
        <v>1059400102.4799998</v>
      </c>
      <c r="G19" s="240">
        <v>1141658669.78</v>
      </c>
      <c r="H19" s="240">
        <v>1107154196.059999</v>
      </c>
      <c r="I19" s="240">
        <v>1284801896.2500014</v>
      </c>
      <c r="J19" s="240">
        <v>1121855717.8700004</v>
      </c>
      <c r="K19" s="240">
        <v>1074132588.7499998</v>
      </c>
      <c r="L19" s="240">
        <v>1092150479.9700003</v>
      </c>
      <c r="M19" s="240">
        <v>1333266507.9500003</v>
      </c>
      <c r="N19" s="240">
        <v>1083426310.7300003</v>
      </c>
      <c r="O19" s="240">
        <v>1903225377.8700011</v>
      </c>
      <c r="P19" s="240">
        <v>1553166102.3299994</v>
      </c>
      <c r="Q19" s="240">
        <v>14684314020.66</v>
      </c>
      <c r="R19" s="7"/>
      <c r="S19" s="72"/>
    </row>
    <row r="20" spans="2:19" x14ac:dyDescent="0.25">
      <c r="B20" s="7" t="s">
        <v>113</v>
      </c>
      <c r="C20" s="185">
        <v>13223151942</v>
      </c>
      <c r="D20" s="185">
        <v>14245952729.030008</v>
      </c>
      <c r="E20" s="185">
        <v>906718277.78999972</v>
      </c>
      <c r="F20" s="185">
        <v>1023761424.8799998</v>
      </c>
      <c r="G20" s="185">
        <v>1108821716.97</v>
      </c>
      <c r="H20" s="185">
        <v>1073774629.2399991</v>
      </c>
      <c r="I20" s="185">
        <v>1239574542.0500014</v>
      </c>
      <c r="J20" s="185">
        <v>1081695728.8200004</v>
      </c>
      <c r="K20" s="185">
        <v>1042116444.0299999</v>
      </c>
      <c r="L20" s="185">
        <v>1053262753.4000003</v>
      </c>
      <c r="M20" s="185">
        <v>1129188205.9000003</v>
      </c>
      <c r="N20" s="185">
        <v>1041315307.0200003</v>
      </c>
      <c r="O20" s="185">
        <v>1840124899.210001</v>
      </c>
      <c r="P20" s="185">
        <v>1324138353.0599995</v>
      </c>
      <c r="Q20" s="185">
        <v>13864492282.370001</v>
      </c>
      <c r="R20" s="8"/>
      <c r="S20" s="72"/>
    </row>
    <row r="21" spans="2:19" x14ac:dyDescent="0.25">
      <c r="B21" s="7" t="s">
        <v>114</v>
      </c>
      <c r="C21" s="185">
        <v>2530886972</v>
      </c>
      <c r="D21" s="185">
        <v>916857048.00000012</v>
      </c>
      <c r="E21" s="185">
        <v>21506657.810000002</v>
      </c>
      <c r="F21" s="185">
        <v>33777449.379999995</v>
      </c>
      <c r="G21" s="185">
        <v>30317955.23</v>
      </c>
      <c r="H21" s="185">
        <v>30128676.800000001</v>
      </c>
      <c r="I21" s="185">
        <v>39499487.049999997</v>
      </c>
      <c r="J21" s="185">
        <v>37267147.309999995</v>
      </c>
      <c r="K21" s="185">
        <v>29507333.119999997</v>
      </c>
      <c r="L21" s="185">
        <v>36894490.550000004</v>
      </c>
      <c r="M21" s="185">
        <v>201177830.55000004</v>
      </c>
      <c r="N21" s="185">
        <v>29628206.350000001</v>
      </c>
      <c r="O21" s="185">
        <v>51281239.520000003</v>
      </c>
      <c r="P21" s="185">
        <v>84112157.330000028</v>
      </c>
      <c r="Q21" s="185">
        <v>625098631.00000012</v>
      </c>
      <c r="R21" s="8"/>
      <c r="S21" s="72"/>
    </row>
    <row r="22" spans="2:19" x14ac:dyDescent="0.25">
      <c r="B22" s="7" t="s">
        <v>115</v>
      </c>
      <c r="C22" s="185">
        <v>202691268</v>
      </c>
      <c r="D22" s="185">
        <v>194846806</v>
      </c>
      <c r="E22" s="185">
        <v>1851135.02</v>
      </c>
      <c r="F22" s="185">
        <v>1861228.2199999997</v>
      </c>
      <c r="G22" s="185">
        <v>2518997.5799999991</v>
      </c>
      <c r="H22" s="185">
        <v>3250890.02</v>
      </c>
      <c r="I22" s="185">
        <v>5727867.1500000004</v>
      </c>
      <c r="J22" s="185">
        <v>2892841.74</v>
      </c>
      <c r="K22" s="185">
        <v>2508811.6</v>
      </c>
      <c r="L22" s="185">
        <v>1993236.0199999998</v>
      </c>
      <c r="M22" s="185">
        <v>2900471.4999999995</v>
      </c>
      <c r="N22" s="185">
        <v>12482797.360000001</v>
      </c>
      <c r="O22" s="185">
        <v>11819239.140000001</v>
      </c>
      <c r="P22" s="185">
        <v>144915591.94</v>
      </c>
      <c r="Q22" s="185">
        <v>194723107.28999996</v>
      </c>
      <c r="R22" s="8"/>
      <c r="S22" s="72"/>
    </row>
    <row r="23" spans="2:19" x14ac:dyDescent="0.25">
      <c r="B23" s="6" t="s">
        <v>116</v>
      </c>
      <c r="C23" s="240">
        <v>21284931115</v>
      </c>
      <c r="D23" s="240">
        <v>23174767493.149998</v>
      </c>
      <c r="E23" s="240">
        <v>1537522414.809999</v>
      </c>
      <c r="F23" s="240">
        <v>1877329956.9299996</v>
      </c>
      <c r="G23" s="240">
        <v>1887834471.6399992</v>
      </c>
      <c r="H23" s="240">
        <v>1633788555.3999991</v>
      </c>
      <c r="I23" s="240">
        <v>1790391114.5299988</v>
      </c>
      <c r="J23" s="240">
        <v>2134992608.569999</v>
      </c>
      <c r="K23" s="240">
        <v>1796048046.5699995</v>
      </c>
      <c r="L23" s="240">
        <v>1790596028.2099988</v>
      </c>
      <c r="M23" s="240">
        <v>1773755373.6399992</v>
      </c>
      <c r="N23" s="240">
        <v>1767820264.5500002</v>
      </c>
      <c r="O23" s="240">
        <v>2237330702.2799997</v>
      </c>
      <c r="P23" s="240">
        <v>2535685012.6600008</v>
      </c>
      <c r="Q23" s="240">
        <v>22763094549.789993</v>
      </c>
      <c r="R23" s="7"/>
      <c r="S23" s="72"/>
    </row>
    <row r="24" spans="2:19" x14ac:dyDescent="0.25">
      <c r="B24" s="7" t="s">
        <v>117</v>
      </c>
      <c r="C24" s="185">
        <v>8574700011.999999</v>
      </c>
      <c r="D24" s="185">
        <v>9396584638.8499985</v>
      </c>
      <c r="E24" s="185">
        <v>534352488.13</v>
      </c>
      <c r="F24" s="185">
        <v>791299966.90999997</v>
      </c>
      <c r="G24" s="185">
        <v>804633318.08999991</v>
      </c>
      <c r="H24" s="185">
        <v>585807280.00000012</v>
      </c>
      <c r="I24" s="185">
        <v>708380815.2700001</v>
      </c>
      <c r="J24" s="185">
        <v>1050082752.0600001</v>
      </c>
      <c r="K24" s="185">
        <v>664362846.26999986</v>
      </c>
      <c r="L24" s="185">
        <v>697143491.64999974</v>
      </c>
      <c r="M24" s="185">
        <v>673920000.21000004</v>
      </c>
      <c r="N24" s="185">
        <v>653947831.68999994</v>
      </c>
      <c r="O24" s="185">
        <v>1019823808.5300001</v>
      </c>
      <c r="P24" s="185">
        <v>968996908.92999995</v>
      </c>
      <c r="Q24" s="185">
        <v>9152751507.7399979</v>
      </c>
      <c r="R24" s="8"/>
      <c r="S24" s="72"/>
    </row>
    <row r="25" spans="2:19" x14ac:dyDescent="0.25">
      <c r="B25" s="7" t="s">
        <v>208</v>
      </c>
      <c r="C25" s="185">
        <v>257757573.99999997</v>
      </c>
      <c r="D25" s="185">
        <v>257836085.00000003</v>
      </c>
      <c r="E25" s="185">
        <v>8434648.4199999999</v>
      </c>
      <c r="F25" s="185">
        <v>16353022.219999999</v>
      </c>
      <c r="G25" s="185">
        <v>25592012.520000003</v>
      </c>
      <c r="H25" s="185">
        <v>17646187.840000004</v>
      </c>
      <c r="I25" s="185">
        <v>17942526.309999999</v>
      </c>
      <c r="J25" s="185">
        <v>20087806.930000007</v>
      </c>
      <c r="K25" s="185">
        <v>18845583.590000007</v>
      </c>
      <c r="L25" s="185">
        <v>18323890.169999991</v>
      </c>
      <c r="M25" s="185">
        <v>19531604.669999994</v>
      </c>
      <c r="N25" s="185">
        <v>19621184.190000001</v>
      </c>
      <c r="O25" s="185">
        <v>31428281.25</v>
      </c>
      <c r="P25" s="185">
        <v>32675542.810000002</v>
      </c>
      <c r="Q25" s="185">
        <v>246482290.91999999</v>
      </c>
      <c r="R25" s="8"/>
      <c r="S25" s="72"/>
    </row>
    <row r="26" spans="2:19" x14ac:dyDescent="0.25">
      <c r="B26" s="7" t="s">
        <v>118</v>
      </c>
      <c r="C26" s="185">
        <v>8449746625</v>
      </c>
      <c r="D26" s="185">
        <v>8858723338.6000004</v>
      </c>
      <c r="E26" s="185">
        <v>763927368.8199991</v>
      </c>
      <c r="F26" s="185">
        <v>795052550.38999963</v>
      </c>
      <c r="G26" s="185">
        <v>795371721.51999938</v>
      </c>
      <c r="H26" s="185">
        <v>770460618.51999903</v>
      </c>
      <c r="I26" s="185">
        <v>789601297.15999889</v>
      </c>
      <c r="J26" s="185">
        <v>796330776.62999904</v>
      </c>
      <c r="K26" s="185">
        <v>599273626.67999959</v>
      </c>
      <c r="L26" s="185">
        <v>792045236.2299993</v>
      </c>
      <c r="M26" s="185">
        <v>727805273.05999923</v>
      </c>
      <c r="N26" s="185">
        <v>603223043.88000035</v>
      </c>
      <c r="O26" s="185">
        <v>730968655.46999943</v>
      </c>
      <c r="P26" s="185">
        <v>664426854.68000042</v>
      </c>
      <c r="Q26" s="185">
        <v>8828487023.0399933</v>
      </c>
      <c r="R26" s="8"/>
      <c r="S26" s="72"/>
    </row>
    <row r="27" spans="2:19" x14ac:dyDescent="0.25">
      <c r="B27" s="7" t="s">
        <v>119</v>
      </c>
      <c r="C27" s="185">
        <v>1056913747</v>
      </c>
      <c r="D27" s="185">
        <v>1006401848</v>
      </c>
      <c r="E27" s="185">
        <v>29637715.199999999</v>
      </c>
      <c r="F27" s="185">
        <v>34504510.780000001</v>
      </c>
      <c r="G27" s="185">
        <v>29902265.93</v>
      </c>
      <c r="H27" s="185">
        <v>41638830.399999999</v>
      </c>
      <c r="I27" s="185">
        <v>42983461.509999998</v>
      </c>
      <c r="J27" s="185">
        <v>40940873.719999999</v>
      </c>
      <c r="K27" s="185">
        <v>264384380.63999996</v>
      </c>
      <c r="L27" s="185">
        <v>41570632.299999997</v>
      </c>
      <c r="M27" s="185">
        <v>102946720.27</v>
      </c>
      <c r="N27" s="185">
        <v>240243815.56999999</v>
      </c>
      <c r="O27" s="185">
        <v>85154842</v>
      </c>
      <c r="P27" s="185">
        <v>52493799</v>
      </c>
      <c r="Q27" s="185">
        <v>1006401847.3199999</v>
      </c>
      <c r="R27" s="8"/>
      <c r="S27" s="72"/>
    </row>
    <row r="28" spans="2:19" x14ac:dyDescent="0.25">
      <c r="B28" s="7" t="s">
        <v>120</v>
      </c>
      <c r="C28" s="185">
        <v>797789941</v>
      </c>
      <c r="D28" s="185">
        <v>1490334536.7</v>
      </c>
      <c r="E28" s="185">
        <v>42537126.070000008</v>
      </c>
      <c r="F28" s="185">
        <v>53511676.459999993</v>
      </c>
      <c r="G28" s="185">
        <v>52054067.609999992</v>
      </c>
      <c r="H28" s="185">
        <v>44304505.81000001</v>
      </c>
      <c r="I28" s="185">
        <v>57384467.219999984</v>
      </c>
      <c r="J28" s="185">
        <v>53333309.460000008</v>
      </c>
      <c r="K28" s="185">
        <v>74862238.169999987</v>
      </c>
      <c r="L28" s="185">
        <v>67117753.590000004</v>
      </c>
      <c r="M28" s="185">
        <v>74961840.750000015</v>
      </c>
      <c r="N28" s="185">
        <v>76260607.420000017</v>
      </c>
      <c r="O28" s="185">
        <v>125361252.69999997</v>
      </c>
      <c r="P28" s="185">
        <v>643087448.91000009</v>
      </c>
      <c r="Q28" s="185">
        <v>1364776294.1700003</v>
      </c>
      <c r="R28" s="8"/>
      <c r="S28" s="72"/>
    </row>
    <row r="29" spans="2:19" x14ac:dyDescent="0.25">
      <c r="B29" s="7" t="s">
        <v>121</v>
      </c>
      <c r="C29" s="185">
        <v>2148023216</v>
      </c>
      <c r="D29" s="185">
        <v>2164887046</v>
      </c>
      <c r="E29" s="185">
        <v>158633068.17000002</v>
      </c>
      <c r="F29" s="185">
        <v>186608230.17000002</v>
      </c>
      <c r="G29" s="185">
        <v>180281085.97</v>
      </c>
      <c r="H29" s="185">
        <v>173931132.82999998</v>
      </c>
      <c r="I29" s="185">
        <v>174098547.06</v>
      </c>
      <c r="J29" s="185">
        <v>174217089.76999998</v>
      </c>
      <c r="K29" s="185">
        <v>174319371.22</v>
      </c>
      <c r="L29" s="185">
        <v>174395024.26999998</v>
      </c>
      <c r="M29" s="185">
        <v>174589934.68000001</v>
      </c>
      <c r="N29" s="185">
        <v>174523781.79999998</v>
      </c>
      <c r="O29" s="185">
        <v>244593862.32999998</v>
      </c>
      <c r="P29" s="185">
        <v>174004458.32999998</v>
      </c>
      <c r="Q29" s="185">
        <v>2164195586.5999999</v>
      </c>
      <c r="R29" s="8"/>
      <c r="S29" s="72"/>
    </row>
    <row r="30" spans="2:19" x14ac:dyDescent="0.25">
      <c r="B30" s="38" t="s">
        <v>122</v>
      </c>
      <c r="C30" s="184">
        <v>87550895507</v>
      </c>
      <c r="D30" s="184">
        <v>89906542226.380005</v>
      </c>
      <c r="E30" s="184">
        <v>1525769391.1499999</v>
      </c>
      <c r="F30" s="184">
        <v>3521424010.7300005</v>
      </c>
      <c r="G30" s="184">
        <v>9758237651.460001</v>
      </c>
      <c r="H30" s="184">
        <v>5527852337.170001</v>
      </c>
      <c r="I30" s="184">
        <v>6297117817.79</v>
      </c>
      <c r="J30" s="184">
        <v>13306830346.780001</v>
      </c>
      <c r="K30" s="184">
        <v>8117519710.2000008</v>
      </c>
      <c r="L30" s="184">
        <v>5362024500.9899998</v>
      </c>
      <c r="M30" s="184">
        <v>6158629013.1299982</v>
      </c>
      <c r="N30" s="184">
        <v>3230383664.3100009</v>
      </c>
      <c r="O30" s="184">
        <v>5976653250.9400005</v>
      </c>
      <c r="P30" s="184">
        <v>17199079779.099998</v>
      </c>
      <c r="Q30" s="184">
        <v>85981521473.75</v>
      </c>
      <c r="R30" s="6"/>
      <c r="S30" s="76"/>
    </row>
    <row r="31" spans="2:19" x14ac:dyDescent="0.25">
      <c r="B31" s="6" t="s">
        <v>123</v>
      </c>
      <c r="C31" s="240">
        <v>3498881848</v>
      </c>
      <c r="D31" s="240">
        <v>3944134765.6799998</v>
      </c>
      <c r="E31" s="240">
        <v>160809107.93000001</v>
      </c>
      <c r="F31" s="240">
        <v>217777437.37000003</v>
      </c>
      <c r="G31" s="240">
        <v>336147858.86000007</v>
      </c>
      <c r="H31" s="240">
        <v>208254964.69000003</v>
      </c>
      <c r="I31" s="240">
        <v>374989479.22999996</v>
      </c>
      <c r="J31" s="240">
        <v>230795165.02999994</v>
      </c>
      <c r="K31" s="240">
        <v>177961619.92999998</v>
      </c>
      <c r="L31" s="240">
        <v>346167822.74999982</v>
      </c>
      <c r="M31" s="240">
        <v>210574746.34</v>
      </c>
      <c r="N31" s="240">
        <v>218591570.81</v>
      </c>
      <c r="O31" s="240">
        <v>322539762.00999999</v>
      </c>
      <c r="P31" s="240">
        <v>546667176.74000001</v>
      </c>
      <c r="Q31" s="240">
        <v>3351276711.6900005</v>
      </c>
      <c r="R31" s="7"/>
      <c r="S31" s="72"/>
    </row>
    <row r="32" spans="2:19" x14ac:dyDescent="0.25">
      <c r="B32" s="7" t="s">
        <v>124</v>
      </c>
      <c r="C32" s="185">
        <v>2759805499</v>
      </c>
      <c r="D32" s="185">
        <v>3114763589</v>
      </c>
      <c r="E32" s="185">
        <v>115340098.37</v>
      </c>
      <c r="F32" s="185">
        <v>158748231.43000004</v>
      </c>
      <c r="G32" s="185">
        <v>273892761.87000006</v>
      </c>
      <c r="H32" s="185">
        <v>157994141.66000003</v>
      </c>
      <c r="I32" s="185">
        <v>319210690.22999996</v>
      </c>
      <c r="J32" s="185">
        <v>181319597.96999994</v>
      </c>
      <c r="K32" s="185">
        <v>129264421.72999997</v>
      </c>
      <c r="L32" s="185">
        <v>293116093.86999983</v>
      </c>
      <c r="M32" s="185">
        <v>146037087.44</v>
      </c>
      <c r="N32" s="185">
        <v>154915769.47</v>
      </c>
      <c r="O32" s="185">
        <v>235120151.97999999</v>
      </c>
      <c r="P32" s="185">
        <v>384000541.57000005</v>
      </c>
      <c r="Q32" s="185">
        <v>2548959587.5900002</v>
      </c>
      <c r="R32" s="8"/>
      <c r="S32" s="72"/>
    </row>
    <row r="33" spans="2:19" x14ac:dyDescent="0.25">
      <c r="B33" s="7" t="s">
        <v>125</v>
      </c>
      <c r="C33" s="185">
        <v>739076349</v>
      </c>
      <c r="D33" s="185">
        <v>829371176.67999995</v>
      </c>
      <c r="E33" s="185">
        <v>45469009.560000002</v>
      </c>
      <c r="F33" s="185">
        <v>59029205.940000005</v>
      </c>
      <c r="G33" s="185">
        <v>62255096.99000001</v>
      </c>
      <c r="H33" s="185">
        <v>50260823.029999994</v>
      </c>
      <c r="I33" s="185">
        <v>55778788.999999985</v>
      </c>
      <c r="J33" s="185">
        <v>49475567.060000002</v>
      </c>
      <c r="K33" s="185">
        <v>48697198.199999996</v>
      </c>
      <c r="L33" s="185">
        <v>53051728.880000018</v>
      </c>
      <c r="M33" s="185">
        <v>64537658.899999999</v>
      </c>
      <c r="N33" s="185">
        <v>63675801.339999996</v>
      </c>
      <c r="O33" s="185">
        <v>87419610.030000016</v>
      </c>
      <c r="P33" s="185">
        <v>162666635.17000002</v>
      </c>
      <c r="Q33" s="185">
        <v>802317124.10000002</v>
      </c>
      <c r="R33" s="8"/>
      <c r="S33" s="72"/>
    </row>
    <row r="34" spans="2:19" x14ac:dyDescent="0.25">
      <c r="B34" s="6" t="s">
        <v>126</v>
      </c>
      <c r="C34" s="240">
        <v>8133549772</v>
      </c>
      <c r="D34" s="240">
        <v>9298670659.8700008</v>
      </c>
      <c r="E34" s="240">
        <v>486677943.03999996</v>
      </c>
      <c r="F34" s="240">
        <v>638383505.37000024</v>
      </c>
      <c r="G34" s="240">
        <v>880470640.27999985</v>
      </c>
      <c r="H34" s="240">
        <v>560443980.90999985</v>
      </c>
      <c r="I34" s="240">
        <v>848004384.19000006</v>
      </c>
      <c r="J34" s="240">
        <v>646589690.41999996</v>
      </c>
      <c r="K34" s="240">
        <v>590591673.50999975</v>
      </c>
      <c r="L34" s="240">
        <v>620405322.05000007</v>
      </c>
      <c r="M34" s="240">
        <v>720289235.72000015</v>
      </c>
      <c r="N34" s="240">
        <v>661667926.95000017</v>
      </c>
      <c r="O34" s="240">
        <v>959936202.96999991</v>
      </c>
      <c r="P34" s="240">
        <v>1226915890.2999995</v>
      </c>
      <c r="Q34" s="240">
        <v>8840376395.7099991</v>
      </c>
      <c r="R34" s="7"/>
      <c r="S34" s="72"/>
    </row>
    <row r="35" spans="2:19" x14ac:dyDescent="0.25">
      <c r="B35" s="7" t="s">
        <v>127</v>
      </c>
      <c r="C35" s="185">
        <v>8088819510</v>
      </c>
      <c r="D35" s="185">
        <v>9253940397.8700008</v>
      </c>
      <c r="E35" s="185">
        <v>483588973.76999998</v>
      </c>
      <c r="F35" s="185">
        <v>635294552.12000024</v>
      </c>
      <c r="G35" s="185">
        <v>877398710.88999987</v>
      </c>
      <c r="H35" s="185">
        <v>557398768.56999981</v>
      </c>
      <c r="I35" s="185">
        <v>843493765.35000002</v>
      </c>
      <c r="J35" s="185">
        <v>643328744.12</v>
      </c>
      <c r="K35" s="185">
        <v>587502702.77999973</v>
      </c>
      <c r="L35" s="185">
        <v>617322064.36000001</v>
      </c>
      <c r="M35" s="185">
        <v>717197617.75000012</v>
      </c>
      <c r="N35" s="185">
        <v>658307247.98000014</v>
      </c>
      <c r="O35" s="185">
        <v>956631551.00999987</v>
      </c>
      <c r="P35" s="185">
        <v>1220812495.5099995</v>
      </c>
      <c r="Q35" s="185">
        <v>8798277194.2099991</v>
      </c>
      <c r="R35" s="8"/>
      <c r="S35" s="72"/>
    </row>
    <row r="36" spans="2:19" x14ac:dyDescent="0.25">
      <c r="B36" s="7" t="s">
        <v>128</v>
      </c>
      <c r="C36" s="185">
        <v>44730262</v>
      </c>
      <c r="D36" s="185">
        <v>44730262</v>
      </c>
      <c r="E36" s="185">
        <v>3088969.27</v>
      </c>
      <c r="F36" s="185">
        <v>3088953.25</v>
      </c>
      <c r="G36" s="185">
        <v>3071929.3899999997</v>
      </c>
      <c r="H36" s="185">
        <v>3045212.34</v>
      </c>
      <c r="I36" s="185">
        <v>4510618.84</v>
      </c>
      <c r="J36" s="185">
        <v>3260946.3</v>
      </c>
      <c r="K36" s="185">
        <v>3088970.73</v>
      </c>
      <c r="L36" s="185">
        <v>3083257.69</v>
      </c>
      <c r="M36" s="185">
        <v>3091617.9699999997</v>
      </c>
      <c r="N36" s="185">
        <v>3360678.9699999997</v>
      </c>
      <c r="O36" s="185">
        <v>3304651.96</v>
      </c>
      <c r="P36" s="185">
        <v>6103394.79</v>
      </c>
      <c r="Q36" s="185">
        <v>42099201.500000007</v>
      </c>
      <c r="R36" s="8"/>
      <c r="S36" s="72"/>
    </row>
    <row r="37" spans="2:19" x14ac:dyDescent="0.25">
      <c r="B37" s="6" t="s">
        <v>130</v>
      </c>
      <c r="C37" s="240">
        <v>3734900193</v>
      </c>
      <c r="D37" s="240">
        <v>3476240809</v>
      </c>
      <c r="E37" s="240">
        <v>111951638.48</v>
      </c>
      <c r="F37" s="240">
        <v>222692451.61000001</v>
      </c>
      <c r="G37" s="240">
        <v>262740711.49000001</v>
      </c>
      <c r="H37" s="240">
        <v>119673633.26000001</v>
      </c>
      <c r="I37" s="240">
        <v>234603901.00999999</v>
      </c>
      <c r="J37" s="240">
        <v>122292365.98</v>
      </c>
      <c r="K37" s="240">
        <v>214465027.18000001</v>
      </c>
      <c r="L37" s="240">
        <v>160790665.56</v>
      </c>
      <c r="M37" s="240">
        <v>148864956.91</v>
      </c>
      <c r="N37" s="240">
        <v>249905325.63999999</v>
      </c>
      <c r="O37" s="240">
        <v>303194060</v>
      </c>
      <c r="P37" s="240">
        <v>1308931075.4100001</v>
      </c>
      <c r="Q37" s="240">
        <v>3460105812.5300002</v>
      </c>
      <c r="R37" s="7"/>
      <c r="S37" s="72"/>
    </row>
    <row r="38" spans="2:19" x14ac:dyDescent="0.25">
      <c r="B38" s="7" t="s">
        <v>131</v>
      </c>
      <c r="C38" s="185">
        <v>3734900193</v>
      </c>
      <c r="D38" s="185">
        <v>3476240809</v>
      </c>
      <c r="E38" s="185">
        <v>111951638.48</v>
      </c>
      <c r="F38" s="185">
        <v>222692451.61000001</v>
      </c>
      <c r="G38" s="185">
        <v>262740711.49000001</v>
      </c>
      <c r="H38" s="185">
        <v>119673633.26000001</v>
      </c>
      <c r="I38" s="185">
        <v>234603901.00999999</v>
      </c>
      <c r="J38" s="185">
        <v>122292365.98</v>
      </c>
      <c r="K38" s="185">
        <v>214465027.18000001</v>
      </c>
      <c r="L38" s="185">
        <v>160790665.56</v>
      </c>
      <c r="M38" s="185">
        <v>148864956.91</v>
      </c>
      <c r="N38" s="185">
        <v>249905325.63999999</v>
      </c>
      <c r="O38" s="185">
        <v>303194060</v>
      </c>
      <c r="P38" s="185">
        <v>1308931075.4100001</v>
      </c>
      <c r="Q38" s="185">
        <v>3460105812.5300002</v>
      </c>
      <c r="R38" s="8"/>
      <c r="S38" s="72"/>
    </row>
    <row r="39" spans="2:19" x14ac:dyDescent="0.25">
      <c r="B39" s="6" t="s">
        <v>132</v>
      </c>
      <c r="C39" s="240">
        <v>42779283044</v>
      </c>
      <c r="D39" s="240">
        <v>34223831223</v>
      </c>
      <c r="E39" s="240">
        <v>86634863.75</v>
      </c>
      <c r="F39" s="240">
        <v>93729528.24000001</v>
      </c>
      <c r="G39" s="240">
        <v>6046422221.6699991</v>
      </c>
      <c r="H39" s="240">
        <v>2425723218.8300009</v>
      </c>
      <c r="I39" s="240">
        <v>2401552571.9499998</v>
      </c>
      <c r="J39" s="240">
        <v>10258065692.35</v>
      </c>
      <c r="K39" s="240">
        <v>4748108073.3300018</v>
      </c>
      <c r="L39" s="240">
        <v>2428732848.1399989</v>
      </c>
      <c r="M39" s="240">
        <v>2450015121.98</v>
      </c>
      <c r="N39" s="240">
        <v>84689309.739999995</v>
      </c>
      <c r="O39" s="240">
        <v>2502173028.0899997</v>
      </c>
      <c r="P39" s="240">
        <v>608277579.72000015</v>
      </c>
      <c r="Q39" s="240">
        <v>34134124057.790001</v>
      </c>
      <c r="R39" s="7"/>
      <c r="S39" s="72"/>
    </row>
    <row r="40" spans="2:19" x14ac:dyDescent="0.25">
      <c r="B40" s="7" t="s">
        <v>133</v>
      </c>
      <c r="C40" s="185">
        <v>42241162756</v>
      </c>
      <c r="D40" s="185">
        <v>33689814496</v>
      </c>
      <c r="E40" s="185">
        <v>45820034.489999995</v>
      </c>
      <c r="F40" s="185">
        <v>52422698.979999997</v>
      </c>
      <c r="G40" s="185">
        <v>6005500892.4099989</v>
      </c>
      <c r="H40" s="185">
        <v>2384572889.5700011</v>
      </c>
      <c r="I40" s="185">
        <v>2360457242.6900001</v>
      </c>
      <c r="J40" s="185">
        <v>10216855363.1</v>
      </c>
      <c r="K40" s="185">
        <v>4707240654.3700018</v>
      </c>
      <c r="L40" s="185">
        <v>2387851429.1799989</v>
      </c>
      <c r="M40" s="185">
        <v>2408363525.52</v>
      </c>
      <c r="N40" s="185">
        <v>43241069.979999997</v>
      </c>
      <c r="O40" s="185">
        <v>2420829026.8499999</v>
      </c>
      <c r="P40" s="185">
        <v>567130748.11000013</v>
      </c>
      <c r="Q40" s="185">
        <v>33600285575.249996</v>
      </c>
      <c r="R40" s="8"/>
      <c r="S40" s="72"/>
    </row>
    <row r="41" spans="2:19" x14ac:dyDescent="0.25">
      <c r="B41" s="7" t="s">
        <v>134</v>
      </c>
      <c r="C41" s="185">
        <v>531220813</v>
      </c>
      <c r="D41" s="185">
        <v>527929768.99999994</v>
      </c>
      <c r="E41" s="185">
        <v>40349329.140000001</v>
      </c>
      <c r="F41" s="185">
        <v>40841329.140000001</v>
      </c>
      <c r="G41" s="185">
        <v>40455829.140000001</v>
      </c>
      <c r="H41" s="185">
        <v>40684829.140000001</v>
      </c>
      <c r="I41" s="185">
        <v>40629829.140000001</v>
      </c>
      <c r="J41" s="185">
        <v>40744829.129999995</v>
      </c>
      <c r="K41" s="185">
        <v>40401918.839999996</v>
      </c>
      <c r="L41" s="185">
        <v>40415918.839999996</v>
      </c>
      <c r="M41" s="185">
        <v>41186096.339999996</v>
      </c>
      <c r="N41" s="185">
        <v>40872749.509999998</v>
      </c>
      <c r="O41" s="185">
        <v>80490018.989999995</v>
      </c>
      <c r="P41" s="185">
        <v>40679349.509999998</v>
      </c>
      <c r="Q41" s="185">
        <v>527752026.86000001</v>
      </c>
      <c r="R41" s="8"/>
      <c r="S41" s="72"/>
    </row>
    <row r="42" spans="2:19" x14ac:dyDescent="0.25">
      <c r="B42" s="7" t="s">
        <v>135</v>
      </c>
      <c r="C42" s="185">
        <v>6899475</v>
      </c>
      <c r="D42" s="185">
        <v>6086958</v>
      </c>
      <c r="E42" s="185">
        <v>465500.12</v>
      </c>
      <c r="F42" s="185">
        <v>465500.12</v>
      </c>
      <c r="G42" s="185">
        <v>465500.12</v>
      </c>
      <c r="H42" s="185">
        <v>465500.12</v>
      </c>
      <c r="I42" s="185">
        <v>465500.12</v>
      </c>
      <c r="J42" s="185">
        <v>465500.12</v>
      </c>
      <c r="K42" s="185">
        <v>465500.12</v>
      </c>
      <c r="L42" s="185">
        <v>465500.12</v>
      </c>
      <c r="M42" s="185">
        <v>465500.12</v>
      </c>
      <c r="N42" s="185">
        <v>575490.25</v>
      </c>
      <c r="O42" s="185">
        <v>853982.25000000012</v>
      </c>
      <c r="P42" s="185">
        <v>467482.10000000003</v>
      </c>
      <c r="Q42" s="185">
        <v>6086455.6800000006</v>
      </c>
      <c r="R42" s="8"/>
      <c r="S42" s="72"/>
    </row>
    <row r="43" spans="2:19" x14ac:dyDescent="0.25">
      <c r="B43" s="6" t="s">
        <v>136</v>
      </c>
      <c r="C43" s="240">
        <v>294029585</v>
      </c>
      <c r="D43" s="240">
        <v>325436138</v>
      </c>
      <c r="E43" s="240">
        <v>8739056.1899999995</v>
      </c>
      <c r="F43" s="240">
        <v>11314540.909999998</v>
      </c>
      <c r="G43" s="240">
        <v>9150862.2400000002</v>
      </c>
      <c r="H43" s="240">
        <v>8289863.6899999985</v>
      </c>
      <c r="I43" s="240">
        <v>23744745.010000005</v>
      </c>
      <c r="J43" s="240">
        <v>10577409.110000003</v>
      </c>
      <c r="K43" s="240">
        <v>9066966.6099999994</v>
      </c>
      <c r="L43" s="240">
        <v>9148197.0499999989</v>
      </c>
      <c r="M43" s="240">
        <v>14818618.289999999</v>
      </c>
      <c r="N43" s="240">
        <v>9254099.4400000013</v>
      </c>
      <c r="O43" s="240">
        <v>16007194.150000004</v>
      </c>
      <c r="P43" s="240">
        <v>64207175.49000001</v>
      </c>
      <c r="Q43" s="240">
        <v>194318728.18000001</v>
      </c>
      <c r="R43" s="7"/>
      <c r="S43" s="72"/>
    </row>
    <row r="44" spans="2:19" x14ac:dyDescent="0.25">
      <c r="B44" s="7" t="s">
        <v>137</v>
      </c>
      <c r="C44" s="185">
        <v>172956079</v>
      </c>
      <c r="D44" s="185">
        <v>314136138</v>
      </c>
      <c r="E44" s="185">
        <v>8739056.1899999995</v>
      </c>
      <c r="F44" s="185">
        <v>11314540.909999998</v>
      </c>
      <c r="G44" s="185">
        <v>9150862.2400000002</v>
      </c>
      <c r="H44" s="185">
        <v>8289863.6899999985</v>
      </c>
      <c r="I44" s="185">
        <v>23744745.010000005</v>
      </c>
      <c r="J44" s="185">
        <v>10577409.110000003</v>
      </c>
      <c r="K44" s="185">
        <v>9066966.6099999994</v>
      </c>
      <c r="L44" s="185">
        <v>9148197.0499999989</v>
      </c>
      <c r="M44" s="185">
        <v>14818618.289999999</v>
      </c>
      <c r="N44" s="185">
        <v>9254099.4400000013</v>
      </c>
      <c r="O44" s="185">
        <v>16007194.150000004</v>
      </c>
      <c r="P44" s="185">
        <v>64207175.49000001</v>
      </c>
      <c r="Q44" s="185">
        <v>194318728.18000001</v>
      </c>
      <c r="R44" s="8"/>
      <c r="S44" s="72"/>
    </row>
    <row r="45" spans="2:19" x14ac:dyDescent="0.25">
      <c r="B45" s="7" t="s">
        <v>209</v>
      </c>
      <c r="C45" s="185">
        <v>121073506</v>
      </c>
      <c r="D45" s="185">
        <v>11300000</v>
      </c>
      <c r="E45" s="89">
        <v>0</v>
      </c>
      <c r="F45" s="89">
        <v>0</v>
      </c>
      <c r="G45" s="89">
        <v>0</v>
      </c>
      <c r="H45" s="89">
        <v>0</v>
      </c>
      <c r="I45" s="89">
        <v>0</v>
      </c>
      <c r="J45" s="89">
        <v>0</v>
      </c>
      <c r="K45" s="89">
        <v>0</v>
      </c>
      <c r="L45" s="89">
        <v>0</v>
      </c>
      <c r="M45" s="89">
        <v>0</v>
      </c>
      <c r="N45" s="89">
        <v>0</v>
      </c>
      <c r="O45" s="89">
        <v>0</v>
      </c>
      <c r="P45" s="89">
        <v>0</v>
      </c>
      <c r="Q45" s="89">
        <v>0</v>
      </c>
      <c r="R45" s="8"/>
      <c r="S45" s="72"/>
    </row>
    <row r="46" spans="2:19" x14ac:dyDescent="0.25">
      <c r="B46" s="6" t="s">
        <v>139</v>
      </c>
      <c r="C46" s="240">
        <v>23688319930</v>
      </c>
      <c r="D46" s="240">
        <v>31399500904.80999</v>
      </c>
      <c r="E46" s="240">
        <v>499241582.9799999</v>
      </c>
      <c r="F46" s="240">
        <v>1843077661.6699996</v>
      </c>
      <c r="G46" s="240">
        <v>1815404842.269999</v>
      </c>
      <c r="H46" s="240">
        <v>1861120755.0199997</v>
      </c>
      <c r="I46" s="240">
        <v>1997701435.8100004</v>
      </c>
      <c r="J46" s="240">
        <v>1389386670.4299998</v>
      </c>
      <c r="K46" s="240">
        <v>1877523863.0899994</v>
      </c>
      <c r="L46" s="240">
        <v>1386172485.1999998</v>
      </c>
      <c r="M46" s="240">
        <v>1866494718.6699998</v>
      </c>
      <c r="N46" s="240">
        <v>1637192897.1100001</v>
      </c>
      <c r="O46" s="240">
        <v>1291898606.3700001</v>
      </c>
      <c r="P46" s="240">
        <v>12037498098.109999</v>
      </c>
      <c r="Q46" s="240">
        <v>29502713616.729996</v>
      </c>
      <c r="R46" s="7"/>
      <c r="S46" s="72"/>
    </row>
    <row r="47" spans="2:19" x14ac:dyDescent="0.25">
      <c r="B47" s="7" t="s">
        <v>140</v>
      </c>
      <c r="C47" s="185">
        <v>16736888474</v>
      </c>
      <c r="D47" s="185">
        <v>19772763165.459991</v>
      </c>
      <c r="E47" s="185">
        <v>248159199.81999996</v>
      </c>
      <c r="F47" s="185">
        <v>1537901485.8399994</v>
      </c>
      <c r="G47" s="185">
        <v>1374988972.1699991</v>
      </c>
      <c r="H47" s="185">
        <v>873844860.73999989</v>
      </c>
      <c r="I47" s="185">
        <v>1071583051.7300003</v>
      </c>
      <c r="J47" s="185">
        <v>721912760.40999985</v>
      </c>
      <c r="K47" s="185">
        <v>1461504694.0899994</v>
      </c>
      <c r="L47" s="185">
        <v>1126570892.3599997</v>
      </c>
      <c r="M47" s="185">
        <v>1523146620.2399998</v>
      </c>
      <c r="N47" s="185">
        <v>1349462839.8300002</v>
      </c>
      <c r="O47" s="185">
        <v>473161802.13000017</v>
      </c>
      <c r="P47" s="185">
        <v>7024210080.1400003</v>
      </c>
      <c r="Q47" s="185">
        <v>18786447259.499996</v>
      </c>
      <c r="R47" s="8"/>
      <c r="S47" s="72"/>
    </row>
    <row r="48" spans="2:19" x14ac:dyDescent="0.25">
      <c r="B48" s="7" t="s">
        <v>142</v>
      </c>
      <c r="C48" s="185">
        <v>3989064293</v>
      </c>
      <c r="D48" s="185">
        <v>8680569476.3500004</v>
      </c>
      <c r="E48" s="185">
        <v>80428119.889999986</v>
      </c>
      <c r="F48" s="185">
        <v>78205743.890000001</v>
      </c>
      <c r="G48" s="185">
        <v>75310250.590000004</v>
      </c>
      <c r="H48" s="185">
        <v>780148181.5999999</v>
      </c>
      <c r="I48" s="185">
        <v>742949493.96000004</v>
      </c>
      <c r="J48" s="185">
        <v>520437614.83999991</v>
      </c>
      <c r="K48" s="185">
        <v>119553081.21000001</v>
      </c>
      <c r="L48" s="185">
        <v>77472665.629999995</v>
      </c>
      <c r="M48" s="185">
        <v>95534212.950000003</v>
      </c>
      <c r="N48" s="185">
        <v>81745861.069999993</v>
      </c>
      <c r="O48" s="185">
        <v>516845978.63999999</v>
      </c>
      <c r="P48" s="185">
        <v>4786395346.0699987</v>
      </c>
      <c r="Q48" s="185">
        <v>7955026550.3399982</v>
      </c>
      <c r="R48" s="8"/>
      <c r="S48" s="72"/>
    </row>
    <row r="49" spans="2:19" x14ac:dyDescent="0.25">
      <c r="B49" s="7" t="s">
        <v>143</v>
      </c>
      <c r="C49" s="185">
        <v>92766043</v>
      </c>
      <c r="D49" s="185">
        <v>92766043</v>
      </c>
      <c r="E49" s="185">
        <v>6973183.8099999996</v>
      </c>
      <c r="F49" s="185">
        <v>6939476.9499999993</v>
      </c>
      <c r="G49" s="185">
        <v>6946010.8399999999</v>
      </c>
      <c r="H49" s="185">
        <v>6950030.6800000006</v>
      </c>
      <c r="I49" s="185">
        <v>8133752.0399999991</v>
      </c>
      <c r="J49" s="185">
        <v>7126089.1799999997</v>
      </c>
      <c r="K49" s="185">
        <v>6978053.3699999992</v>
      </c>
      <c r="L49" s="185">
        <v>6976388.6200000001</v>
      </c>
      <c r="M49" s="185">
        <v>6976772.4900000002</v>
      </c>
      <c r="N49" s="185">
        <v>6972928.1499999994</v>
      </c>
      <c r="O49" s="185">
        <v>12796435.77</v>
      </c>
      <c r="P49" s="185">
        <v>8956716.4399999995</v>
      </c>
      <c r="Q49" s="185">
        <v>92725838.339999989</v>
      </c>
      <c r="R49" s="8"/>
      <c r="S49" s="72"/>
    </row>
    <row r="50" spans="2:19" x14ac:dyDescent="0.25">
      <c r="B50" s="7" t="s">
        <v>144</v>
      </c>
      <c r="C50" s="185">
        <v>2869601120</v>
      </c>
      <c r="D50" s="185">
        <v>2853402219.9999995</v>
      </c>
      <c r="E50" s="185">
        <v>163681079.46000001</v>
      </c>
      <c r="F50" s="185">
        <v>220030954.99000004</v>
      </c>
      <c r="G50" s="185">
        <v>358159608.66999996</v>
      </c>
      <c r="H50" s="185">
        <v>200177682</v>
      </c>
      <c r="I50" s="185">
        <v>175035138.08000001</v>
      </c>
      <c r="J50" s="185">
        <v>139910206</v>
      </c>
      <c r="K50" s="185">
        <v>289488034.42000002</v>
      </c>
      <c r="L50" s="185">
        <v>175152538.59000003</v>
      </c>
      <c r="M50" s="185">
        <v>240837112.99000004</v>
      </c>
      <c r="N50" s="185">
        <v>199011268.05999997</v>
      </c>
      <c r="O50" s="185">
        <v>289094389.82999998</v>
      </c>
      <c r="P50" s="185">
        <v>217935955.45999995</v>
      </c>
      <c r="Q50" s="185">
        <v>2668513968.5500002</v>
      </c>
      <c r="R50" s="8"/>
      <c r="S50" s="72"/>
    </row>
    <row r="51" spans="2:19" x14ac:dyDescent="0.25">
      <c r="B51" s="6" t="s">
        <v>145</v>
      </c>
      <c r="C51" s="240">
        <v>429641736</v>
      </c>
      <c r="D51" s="240">
        <v>1067114583.0200001</v>
      </c>
      <c r="E51" s="240">
        <v>26522373.810000002</v>
      </c>
      <c r="F51" s="240">
        <v>28418718.050000001</v>
      </c>
      <c r="G51" s="240">
        <v>28947804.199999996</v>
      </c>
      <c r="H51" s="240">
        <v>27282960.070000004</v>
      </c>
      <c r="I51" s="240">
        <v>98579140.36999999</v>
      </c>
      <c r="J51" s="240">
        <v>143738263.22</v>
      </c>
      <c r="K51" s="240">
        <v>141216032.62</v>
      </c>
      <c r="L51" s="240">
        <v>28385663.59</v>
      </c>
      <c r="M51" s="240">
        <v>158851533.01999998</v>
      </c>
      <c r="N51" s="240">
        <v>28285356.399999999</v>
      </c>
      <c r="O51" s="240">
        <v>167828516.66</v>
      </c>
      <c r="P51" s="240">
        <v>138888348.76999998</v>
      </c>
      <c r="Q51" s="240">
        <v>1016944710.7799999</v>
      </c>
      <c r="R51" s="7"/>
      <c r="S51" s="72"/>
    </row>
    <row r="52" spans="2:19" x14ac:dyDescent="0.25">
      <c r="B52" s="7" t="s">
        <v>146</v>
      </c>
      <c r="C52" s="185">
        <v>429641736</v>
      </c>
      <c r="D52" s="185">
        <v>1067114583.0200001</v>
      </c>
      <c r="E52" s="185">
        <v>26522373.810000002</v>
      </c>
      <c r="F52" s="185">
        <v>28418718.050000001</v>
      </c>
      <c r="G52" s="185">
        <v>28947804.199999996</v>
      </c>
      <c r="H52" s="185">
        <v>27282960.070000004</v>
      </c>
      <c r="I52" s="185">
        <v>98579140.36999999</v>
      </c>
      <c r="J52" s="185">
        <v>143738263.22</v>
      </c>
      <c r="K52" s="185">
        <v>141216032.62</v>
      </c>
      <c r="L52" s="185">
        <v>28385663.59</v>
      </c>
      <c r="M52" s="185">
        <v>158851533.01999998</v>
      </c>
      <c r="N52" s="185">
        <v>28285356.399999999</v>
      </c>
      <c r="O52" s="185">
        <v>167828516.66</v>
      </c>
      <c r="P52" s="185">
        <v>138888348.76999998</v>
      </c>
      <c r="Q52" s="185">
        <v>1016944710.7799999</v>
      </c>
      <c r="R52" s="8"/>
      <c r="S52" s="72"/>
    </row>
    <row r="53" spans="2:19" x14ac:dyDescent="0.25">
      <c r="B53" s="6" t="s">
        <v>147</v>
      </c>
      <c r="C53" s="240">
        <v>583063014</v>
      </c>
      <c r="D53" s="240">
        <v>598063014</v>
      </c>
      <c r="E53" s="240">
        <v>32566153.999999996</v>
      </c>
      <c r="F53" s="240">
        <v>55016656</v>
      </c>
      <c r="G53" s="240">
        <v>43791405</v>
      </c>
      <c r="H53" s="240">
        <v>43791405</v>
      </c>
      <c r="I53" s="240">
        <v>48791405</v>
      </c>
      <c r="J53" s="240">
        <v>43791405</v>
      </c>
      <c r="K53" s="240">
        <v>43791405</v>
      </c>
      <c r="L53" s="240">
        <v>48791405</v>
      </c>
      <c r="M53" s="240">
        <v>53791405</v>
      </c>
      <c r="N53" s="240">
        <v>58791405</v>
      </c>
      <c r="O53" s="240">
        <v>76357559</v>
      </c>
      <c r="P53" s="240">
        <v>48791403</v>
      </c>
      <c r="Q53" s="240">
        <v>598063012.00000012</v>
      </c>
      <c r="R53" s="7"/>
      <c r="S53" s="72"/>
    </row>
    <row r="54" spans="2:19" x14ac:dyDescent="0.25">
      <c r="B54" s="7" t="s">
        <v>148</v>
      </c>
      <c r="C54" s="185">
        <v>583063014</v>
      </c>
      <c r="D54" s="185">
        <v>598063014</v>
      </c>
      <c r="E54" s="185">
        <v>32566153.999999996</v>
      </c>
      <c r="F54" s="185">
        <v>55016656</v>
      </c>
      <c r="G54" s="185">
        <v>43791405</v>
      </c>
      <c r="H54" s="185">
        <v>43791405</v>
      </c>
      <c r="I54" s="185">
        <v>48791405</v>
      </c>
      <c r="J54" s="185">
        <v>43791405</v>
      </c>
      <c r="K54" s="185">
        <v>43791405</v>
      </c>
      <c r="L54" s="185">
        <v>48791405</v>
      </c>
      <c r="M54" s="185">
        <v>53791405</v>
      </c>
      <c r="N54" s="185">
        <v>58791405</v>
      </c>
      <c r="O54" s="185">
        <v>76357559</v>
      </c>
      <c r="P54" s="185">
        <v>48791403</v>
      </c>
      <c r="Q54" s="185">
        <v>598063012.00000012</v>
      </c>
      <c r="R54" s="8"/>
      <c r="S54" s="72"/>
    </row>
    <row r="55" spans="2:19" x14ac:dyDescent="0.25">
      <c r="B55" s="6" t="s">
        <v>149</v>
      </c>
      <c r="C55" s="240">
        <v>4409226385</v>
      </c>
      <c r="D55" s="240">
        <v>5573550129</v>
      </c>
      <c r="E55" s="240">
        <v>112626670.97</v>
      </c>
      <c r="F55" s="240">
        <v>411013511.50999993</v>
      </c>
      <c r="G55" s="240">
        <v>335161305.45000011</v>
      </c>
      <c r="H55" s="240">
        <v>273271555.69999999</v>
      </c>
      <c r="I55" s="240">
        <v>269150755.21999997</v>
      </c>
      <c r="J55" s="240">
        <v>461593685.23999989</v>
      </c>
      <c r="K55" s="240">
        <v>314795048.93000013</v>
      </c>
      <c r="L55" s="240">
        <v>333430091.65000004</v>
      </c>
      <c r="M55" s="240">
        <v>534928677.19999993</v>
      </c>
      <c r="N55" s="240">
        <v>282005773.22000009</v>
      </c>
      <c r="O55" s="240">
        <v>336718321.69</v>
      </c>
      <c r="P55" s="240">
        <v>1218903031.5599999</v>
      </c>
      <c r="Q55" s="240">
        <v>4883598428.3400002</v>
      </c>
      <c r="R55" s="7"/>
      <c r="S55" s="72"/>
    </row>
    <row r="56" spans="2:19" x14ac:dyDescent="0.25">
      <c r="B56" s="7" t="s">
        <v>150</v>
      </c>
      <c r="C56" s="185">
        <v>196000000</v>
      </c>
      <c r="D56" s="185">
        <v>410064373</v>
      </c>
      <c r="E56" s="89">
        <v>0</v>
      </c>
      <c r="F56" s="185">
        <v>883395.07000000007</v>
      </c>
      <c r="G56" s="185">
        <v>454626.41000000003</v>
      </c>
      <c r="H56" s="185">
        <v>641463.80000000005</v>
      </c>
      <c r="I56" s="185">
        <v>572459.42000000004</v>
      </c>
      <c r="J56" s="185">
        <v>1209785.95</v>
      </c>
      <c r="K56" s="185">
        <v>652882.80000000005</v>
      </c>
      <c r="L56" s="185">
        <v>1183343.56</v>
      </c>
      <c r="M56" s="185">
        <v>733526.17999999993</v>
      </c>
      <c r="N56" s="185">
        <v>734863.23</v>
      </c>
      <c r="O56" s="185">
        <v>1504247.54</v>
      </c>
      <c r="P56" s="185">
        <v>252799603.62</v>
      </c>
      <c r="Q56" s="185">
        <v>261370197.58000001</v>
      </c>
      <c r="R56" s="8"/>
      <c r="S56" s="72"/>
    </row>
    <row r="57" spans="2:19" x14ac:dyDescent="0.25">
      <c r="B57" s="7" t="s">
        <v>151</v>
      </c>
      <c r="C57" s="185">
        <v>4213226385</v>
      </c>
      <c r="D57" s="185">
        <v>5163485756</v>
      </c>
      <c r="E57" s="185">
        <v>112626670.97</v>
      </c>
      <c r="F57" s="185">
        <v>410130116.43999994</v>
      </c>
      <c r="G57" s="185">
        <v>334706679.04000008</v>
      </c>
      <c r="H57" s="185">
        <v>272630091.89999998</v>
      </c>
      <c r="I57" s="185">
        <v>268578295.79999995</v>
      </c>
      <c r="J57" s="185">
        <v>460383899.2899999</v>
      </c>
      <c r="K57" s="185">
        <v>314142166.13000011</v>
      </c>
      <c r="L57" s="185">
        <v>332246748.09000003</v>
      </c>
      <c r="M57" s="185">
        <v>534195151.01999992</v>
      </c>
      <c r="N57" s="185">
        <v>281270909.99000007</v>
      </c>
      <c r="O57" s="185">
        <v>335214074.14999998</v>
      </c>
      <c r="P57" s="185">
        <v>966103427.94000006</v>
      </c>
      <c r="Q57" s="185">
        <v>4622228230.7600002</v>
      </c>
      <c r="R57" s="8"/>
      <c r="S57" s="72"/>
    </row>
    <row r="58" spans="2:19" x14ac:dyDescent="0.25">
      <c r="B58" s="38" t="s">
        <v>153</v>
      </c>
      <c r="C58" s="184">
        <v>2407318223</v>
      </c>
      <c r="D58" s="184">
        <v>2783018143</v>
      </c>
      <c r="E58" s="184">
        <v>111446284.47000001</v>
      </c>
      <c r="F58" s="184">
        <v>145203719.55999997</v>
      </c>
      <c r="G58" s="184">
        <v>226457534.08000001</v>
      </c>
      <c r="H58" s="184">
        <v>143856263.63000003</v>
      </c>
      <c r="I58" s="184">
        <v>156860590.31000003</v>
      </c>
      <c r="J58" s="184">
        <v>171200711.07000002</v>
      </c>
      <c r="K58" s="184">
        <v>178829265.19999996</v>
      </c>
      <c r="L58" s="184">
        <v>160399528.16999999</v>
      </c>
      <c r="M58" s="184">
        <v>185741057.16000003</v>
      </c>
      <c r="N58" s="184">
        <v>152482116.54999998</v>
      </c>
      <c r="O58" s="184">
        <v>225617790.37000003</v>
      </c>
      <c r="P58" s="184">
        <v>420000496</v>
      </c>
      <c r="Q58" s="184">
        <v>2278095356.5700002</v>
      </c>
      <c r="R58" s="6"/>
      <c r="S58" s="76"/>
    </row>
    <row r="59" spans="2:19" x14ac:dyDescent="0.25">
      <c r="B59" s="6" t="s">
        <v>154</v>
      </c>
      <c r="C59" s="240">
        <v>1646964382</v>
      </c>
      <c r="D59" s="240">
        <v>1741671175.3099997</v>
      </c>
      <c r="E59" s="240">
        <v>80818423.689999998</v>
      </c>
      <c r="F59" s="240">
        <v>101969156.24999999</v>
      </c>
      <c r="G59" s="240">
        <v>179285351.58000001</v>
      </c>
      <c r="H59" s="240">
        <v>103158241.28</v>
      </c>
      <c r="I59" s="240">
        <v>113249479.16000003</v>
      </c>
      <c r="J59" s="240">
        <v>124390563.67000002</v>
      </c>
      <c r="K59" s="240">
        <v>116758282.96999997</v>
      </c>
      <c r="L59" s="240">
        <v>112891974.84999999</v>
      </c>
      <c r="M59" s="240">
        <v>133225052.42000003</v>
      </c>
      <c r="N59" s="240">
        <v>106151315.18000001</v>
      </c>
      <c r="O59" s="240">
        <v>152244678.55000004</v>
      </c>
      <c r="P59" s="240">
        <v>337174889.42000008</v>
      </c>
      <c r="Q59" s="240">
        <v>1661317409.02</v>
      </c>
      <c r="R59" s="7"/>
      <c r="S59" s="72"/>
    </row>
    <row r="60" spans="2:19" x14ac:dyDescent="0.25">
      <c r="B60" s="7" t="s">
        <v>155</v>
      </c>
      <c r="C60" s="185">
        <v>934028248</v>
      </c>
      <c r="D60" s="185">
        <v>810503712.54999995</v>
      </c>
      <c r="E60" s="185">
        <v>35777024.649999999</v>
      </c>
      <c r="F60" s="185">
        <v>50323176.409999982</v>
      </c>
      <c r="G60" s="185">
        <v>77161256.450000003</v>
      </c>
      <c r="H60" s="185">
        <v>49788043.809999995</v>
      </c>
      <c r="I60" s="185">
        <v>59196173.710000008</v>
      </c>
      <c r="J60" s="185">
        <v>67796407.140000015</v>
      </c>
      <c r="K60" s="185">
        <v>47456983.029999971</v>
      </c>
      <c r="L60" s="185">
        <v>54858924.069999978</v>
      </c>
      <c r="M60" s="185">
        <v>70575512.600000024</v>
      </c>
      <c r="N60" s="185">
        <v>46792883.640000001</v>
      </c>
      <c r="O60" s="185">
        <v>81704891.399999991</v>
      </c>
      <c r="P60" s="185">
        <v>124308750.59000006</v>
      </c>
      <c r="Q60" s="185">
        <v>765740027.50000012</v>
      </c>
      <c r="R60" s="8"/>
      <c r="S60" s="72"/>
    </row>
    <row r="61" spans="2:19" x14ac:dyDescent="0.25">
      <c r="B61" s="7" t="s">
        <v>156</v>
      </c>
      <c r="C61" s="185">
        <v>617936134</v>
      </c>
      <c r="D61" s="185">
        <v>734649258.75999975</v>
      </c>
      <c r="E61" s="185">
        <v>45041399.039999999</v>
      </c>
      <c r="F61" s="185">
        <v>45034749.419999994</v>
      </c>
      <c r="G61" s="185">
        <v>42236980.629999995</v>
      </c>
      <c r="H61" s="185">
        <v>49173405.850000001</v>
      </c>
      <c r="I61" s="185">
        <v>50572734.860000014</v>
      </c>
      <c r="J61" s="185">
        <v>52143260.420000002</v>
      </c>
      <c r="K61" s="185">
        <v>65862071.789999999</v>
      </c>
      <c r="L61" s="185">
        <v>54609320.630000003</v>
      </c>
      <c r="M61" s="185">
        <v>59057889.679999992</v>
      </c>
      <c r="N61" s="185">
        <v>54566980.380000018</v>
      </c>
      <c r="O61" s="185">
        <v>63853362.910000034</v>
      </c>
      <c r="P61" s="185">
        <v>128744571.43999998</v>
      </c>
      <c r="Q61" s="185">
        <v>710896727.04999995</v>
      </c>
      <c r="R61" s="8"/>
      <c r="S61" s="72"/>
    </row>
    <row r="62" spans="2:19" x14ac:dyDescent="0.25">
      <c r="B62" s="7" t="s">
        <v>157</v>
      </c>
      <c r="C62" s="185">
        <v>95000000</v>
      </c>
      <c r="D62" s="185">
        <v>196518204</v>
      </c>
      <c r="E62" s="89">
        <v>0</v>
      </c>
      <c r="F62" s="185">
        <v>6611230.4199999999</v>
      </c>
      <c r="G62" s="185">
        <v>59887114.500000007</v>
      </c>
      <c r="H62" s="185">
        <v>4196791.62</v>
      </c>
      <c r="I62" s="185">
        <v>3480570.59</v>
      </c>
      <c r="J62" s="185">
        <v>4450896.1099999994</v>
      </c>
      <c r="K62" s="185">
        <v>3439228.15</v>
      </c>
      <c r="L62" s="185">
        <v>3423730.15</v>
      </c>
      <c r="M62" s="185">
        <v>3591650.14</v>
      </c>
      <c r="N62" s="185">
        <v>4791451.16</v>
      </c>
      <c r="O62" s="185">
        <v>6686424.2399999993</v>
      </c>
      <c r="P62" s="185">
        <v>84121567.389999986</v>
      </c>
      <c r="Q62" s="185">
        <v>184680654.46999997</v>
      </c>
      <c r="R62" s="8"/>
      <c r="S62" s="72"/>
    </row>
    <row r="63" spans="2:19" x14ac:dyDescent="0.25">
      <c r="B63" s="6" t="s">
        <v>158</v>
      </c>
      <c r="C63" s="240">
        <v>760353841</v>
      </c>
      <c r="D63" s="240">
        <v>1041346967.6900002</v>
      </c>
      <c r="E63" s="240">
        <v>30627860.780000005</v>
      </c>
      <c r="F63" s="240">
        <v>43234563.309999995</v>
      </c>
      <c r="G63" s="240">
        <v>47172182.500000015</v>
      </c>
      <c r="H63" s="240">
        <v>40698022.350000009</v>
      </c>
      <c r="I63" s="240">
        <v>43611111.150000006</v>
      </c>
      <c r="J63" s="240">
        <v>46810147.399999999</v>
      </c>
      <c r="K63" s="240">
        <v>62070982.230000004</v>
      </c>
      <c r="L63" s="240">
        <v>47507553.319999985</v>
      </c>
      <c r="M63" s="240">
        <v>52516004.739999995</v>
      </c>
      <c r="N63" s="240">
        <v>46330801.36999999</v>
      </c>
      <c r="O63" s="240">
        <v>73373111.820000008</v>
      </c>
      <c r="P63" s="240">
        <v>82825606.579999954</v>
      </c>
      <c r="Q63" s="240">
        <v>616777947.54999995</v>
      </c>
      <c r="R63" s="7"/>
      <c r="S63" s="72"/>
    </row>
    <row r="64" spans="2:19" x14ac:dyDescent="0.25">
      <c r="B64" s="7" t="s">
        <v>159</v>
      </c>
      <c r="C64" s="185">
        <v>747403941</v>
      </c>
      <c r="D64" s="185">
        <v>1022235063.6900001</v>
      </c>
      <c r="E64" s="185">
        <v>29877623.050000004</v>
      </c>
      <c r="F64" s="185">
        <v>42501332.459999993</v>
      </c>
      <c r="G64" s="185">
        <v>45394692.660000011</v>
      </c>
      <c r="H64" s="185">
        <v>39621552.070000008</v>
      </c>
      <c r="I64" s="185">
        <v>42534292.670000009</v>
      </c>
      <c r="J64" s="185">
        <v>45727585.439999998</v>
      </c>
      <c r="K64" s="185">
        <v>60988122.100000001</v>
      </c>
      <c r="L64" s="185">
        <v>46429934.769999988</v>
      </c>
      <c r="M64" s="185">
        <v>51457948.619999997</v>
      </c>
      <c r="N64" s="185">
        <v>45231908.339999989</v>
      </c>
      <c r="O64" s="185">
        <v>72035498.660000011</v>
      </c>
      <c r="P64" s="185">
        <v>81567930.699999958</v>
      </c>
      <c r="Q64" s="185">
        <v>603368421.53999996</v>
      </c>
      <c r="R64" s="8"/>
      <c r="S64" s="72"/>
    </row>
    <row r="65" spans="2:19" x14ac:dyDescent="0.25">
      <c r="B65" s="7" t="s">
        <v>161</v>
      </c>
      <c r="C65" s="185">
        <v>12949900</v>
      </c>
      <c r="D65" s="185">
        <v>19111904</v>
      </c>
      <c r="E65" s="185">
        <v>750237.73</v>
      </c>
      <c r="F65" s="185">
        <v>733230.85</v>
      </c>
      <c r="G65" s="185">
        <v>1777489.8399999999</v>
      </c>
      <c r="H65" s="185">
        <v>1076470.28</v>
      </c>
      <c r="I65" s="185">
        <v>1076818.4800000002</v>
      </c>
      <c r="J65" s="185">
        <v>1082561.9600000002</v>
      </c>
      <c r="K65" s="185">
        <v>1082860.1300000001</v>
      </c>
      <c r="L65" s="185">
        <v>1077618.55</v>
      </c>
      <c r="M65" s="185">
        <v>1058056.1200000001</v>
      </c>
      <c r="N65" s="185">
        <v>1098893.0299999998</v>
      </c>
      <c r="O65" s="185">
        <v>1337613.1600000001</v>
      </c>
      <c r="P65" s="185">
        <v>1257675.8800000001</v>
      </c>
      <c r="Q65" s="185">
        <v>13409526.01</v>
      </c>
      <c r="R65" s="8"/>
      <c r="S65" s="72"/>
    </row>
    <row r="66" spans="2:19" x14ac:dyDescent="0.25">
      <c r="B66" s="38" t="s">
        <v>162</v>
      </c>
      <c r="C66" s="184">
        <v>252235561000</v>
      </c>
      <c r="D66" s="184">
        <v>255837092578.56998</v>
      </c>
      <c r="E66" s="184">
        <v>12739500686.600002</v>
      </c>
      <c r="F66" s="184">
        <v>20809058132.999996</v>
      </c>
      <c r="G66" s="184">
        <v>19994131268.720005</v>
      </c>
      <c r="H66" s="184">
        <v>20804254300.609993</v>
      </c>
      <c r="I66" s="184">
        <v>20361507465.700001</v>
      </c>
      <c r="J66" s="184">
        <v>21304617892.610004</v>
      </c>
      <c r="K66" s="184">
        <v>20089982769.199997</v>
      </c>
      <c r="L66" s="184">
        <v>18343062794.589993</v>
      </c>
      <c r="M66" s="184">
        <v>21368771463.769997</v>
      </c>
      <c r="N66" s="184">
        <v>18641942205.100002</v>
      </c>
      <c r="O66" s="184">
        <v>27124695469.609997</v>
      </c>
      <c r="P66" s="184">
        <v>27490385103.689995</v>
      </c>
      <c r="Q66" s="184">
        <v>249071909553.19995</v>
      </c>
      <c r="R66" s="6"/>
      <c r="S66" s="76"/>
    </row>
    <row r="67" spans="2:19" x14ac:dyDescent="0.25">
      <c r="B67" s="6" t="s">
        <v>163</v>
      </c>
      <c r="C67" s="240">
        <v>8367378948</v>
      </c>
      <c r="D67" s="240">
        <v>9953012198.5</v>
      </c>
      <c r="E67" s="240">
        <v>504823553.01999998</v>
      </c>
      <c r="F67" s="240">
        <v>646052911.49000013</v>
      </c>
      <c r="G67" s="240">
        <v>651862739.09000003</v>
      </c>
      <c r="H67" s="240">
        <v>739718511.6400001</v>
      </c>
      <c r="I67" s="240">
        <v>767586523.16999996</v>
      </c>
      <c r="J67" s="240">
        <v>965525611.06999993</v>
      </c>
      <c r="K67" s="240">
        <v>649641313.25</v>
      </c>
      <c r="L67" s="240">
        <v>738513383.10000002</v>
      </c>
      <c r="M67" s="240">
        <v>586089208.59000003</v>
      </c>
      <c r="N67" s="240">
        <v>884911939.45999992</v>
      </c>
      <c r="O67" s="240">
        <v>363712390</v>
      </c>
      <c r="P67" s="240">
        <v>2379282118.7599998</v>
      </c>
      <c r="Q67" s="240">
        <v>9877720202.6399994</v>
      </c>
      <c r="R67" s="7"/>
      <c r="S67" s="72"/>
    </row>
    <row r="68" spans="2:19" x14ac:dyDescent="0.25">
      <c r="B68" s="7" t="s">
        <v>164</v>
      </c>
      <c r="C68" s="185">
        <v>512853785</v>
      </c>
      <c r="D68" s="185">
        <v>186708935</v>
      </c>
      <c r="E68" s="89">
        <v>0</v>
      </c>
      <c r="F68" s="89">
        <v>0</v>
      </c>
      <c r="G68" s="89">
        <v>0</v>
      </c>
      <c r="H68" s="185">
        <v>81379304.569999993</v>
      </c>
      <c r="I68" s="185">
        <v>66595348.040000007</v>
      </c>
      <c r="J68" s="89">
        <v>0</v>
      </c>
      <c r="K68" s="89">
        <v>0</v>
      </c>
      <c r="L68" s="89">
        <v>0</v>
      </c>
      <c r="M68" s="185">
        <v>9164630.9399999995</v>
      </c>
      <c r="N68" s="89">
        <v>0</v>
      </c>
      <c r="O68" s="89">
        <v>0</v>
      </c>
      <c r="P68" s="185">
        <v>29080216</v>
      </c>
      <c r="Q68" s="185">
        <v>186219499.54999998</v>
      </c>
      <c r="R68" s="8"/>
      <c r="S68" s="72"/>
    </row>
    <row r="69" spans="2:19" x14ac:dyDescent="0.25">
      <c r="B69" s="7" t="s">
        <v>166</v>
      </c>
      <c r="C69" s="185">
        <v>7854525163</v>
      </c>
      <c r="D69" s="185">
        <v>9766303263.5</v>
      </c>
      <c r="E69" s="185">
        <v>504823553.01999998</v>
      </c>
      <c r="F69" s="185">
        <v>646052911.49000013</v>
      </c>
      <c r="G69" s="185">
        <v>651862739.09000003</v>
      </c>
      <c r="H69" s="185">
        <v>658339207.07000005</v>
      </c>
      <c r="I69" s="185">
        <v>700991175.13</v>
      </c>
      <c r="J69" s="185">
        <v>965525611.06999993</v>
      </c>
      <c r="K69" s="185">
        <v>649641313.25</v>
      </c>
      <c r="L69" s="185">
        <v>738513383.10000002</v>
      </c>
      <c r="M69" s="185">
        <v>576924577.64999998</v>
      </c>
      <c r="N69" s="185">
        <v>884911939.45999992</v>
      </c>
      <c r="O69" s="185">
        <v>363712390</v>
      </c>
      <c r="P69" s="185">
        <v>2350201902.7599998</v>
      </c>
      <c r="Q69" s="185">
        <v>9691500703.0900021</v>
      </c>
      <c r="R69" s="8"/>
      <c r="S69" s="72"/>
    </row>
    <row r="70" spans="2:19" x14ac:dyDescent="0.25">
      <c r="B70" s="6" t="s">
        <v>167</v>
      </c>
      <c r="C70" s="240">
        <v>58908546009</v>
      </c>
      <c r="D70" s="240">
        <v>57797791506.180008</v>
      </c>
      <c r="E70" s="240">
        <v>2496951571.6500006</v>
      </c>
      <c r="F70" s="240">
        <v>4619290677.2599993</v>
      </c>
      <c r="G70" s="240">
        <v>4099938386.5999999</v>
      </c>
      <c r="H70" s="240">
        <v>4390094938.9799986</v>
      </c>
      <c r="I70" s="240">
        <v>4189995066.800004</v>
      </c>
      <c r="J70" s="240">
        <v>4737343739.8699999</v>
      </c>
      <c r="K70" s="240">
        <v>4731522021.2399998</v>
      </c>
      <c r="L70" s="240">
        <v>3856717183.3299994</v>
      </c>
      <c r="M70" s="240">
        <v>4361188446.9799995</v>
      </c>
      <c r="N70" s="240">
        <v>4731020363.1299992</v>
      </c>
      <c r="O70" s="240">
        <v>6077246174.4099941</v>
      </c>
      <c r="P70" s="240">
        <v>7761537534.8199997</v>
      </c>
      <c r="Q70" s="240">
        <v>56052846105.069984</v>
      </c>
      <c r="R70" s="7"/>
      <c r="S70" s="72"/>
    </row>
    <row r="71" spans="2:19" x14ac:dyDescent="0.25">
      <c r="B71" s="7" t="s">
        <v>168</v>
      </c>
      <c r="C71" s="185">
        <v>2130854592.0000002</v>
      </c>
      <c r="D71" s="185">
        <v>2539658839.7399945</v>
      </c>
      <c r="E71" s="185">
        <v>96947688.950000003</v>
      </c>
      <c r="F71" s="185">
        <v>12788209.93</v>
      </c>
      <c r="G71" s="185">
        <v>61111513.359999955</v>
      </c>
      <c r="H71" s="185">
        <v>326881585.36999971</v>
      </c>
      <c r="I71" s="185">
        <v>50284938.020000018</v>
      </c>
      <c r="J71" s="185">
        <v>48793074.160000004</v>
      </c>
      <c r="K71" s="185">
        <v>326707831.05000019</v>
      </c>
      <c r="L71" s="185">
        <v>238736074.96999988</v>
      </c>
      <c r="M71" s="185">
        <v>258780121.04000026</v>
      </c>
      <c r="N71" s="185">
        <v>255639347.45000008</v>
      </c>
      <c r="O71" s="185">
        <v>219108912.35999995</v>
      </c>
      <c r="P71" s="185">
        <v>589279161.53999949</v>
      </c>
      <c r="Q71" s="185">
        <v>2485058458.1999993</v>
      </c>
      <c r="R71" s="8"/>
      <c r="S71" s="72"/>
    </row>
    <row r="72" spans="2:19" x14ac:dyDescent="0.25">
      <c r="B72" s="7" t="s">
        <v>169</v>
      </c>
      <c r="C72" s="185">
        <v>4933557031</v>
      </c>
      <c r="D72" s="185">
        <v>4924893068.1899986</v>
      </c>
      <c r="E72" s="185">
        <v>203388983.09999999</v>
      </c>
      <c r="F72" s="185">
        <v>423405630.59999985</v>
      </c>
      <c r="G72" s="185">
        <v>405417177.99999988</v>
      </c>
      <c r="H72" s="185">
        <v>367187103.55000019</v>
      </c>
      <c r="I72" s="185">
        <v>369301082.70999986</v>
      </c>
      <c r="J72" s="185">
        <v>380504706.15000021</v>
      </c>
      <c r="K72" s="185">
        <v>383943503.87999994</v>
      </c>
      <c r="L72" s="185">
        <v>380187669.58000016</v>
      </c>
      <c r="M72" s="185">
        <v>388744401.8599999</v>
      </c>
      <c r="N72" s="185">
        <v>379779850.75999975</v>
      </c>
      <c r="O72" s="185">
        <v>563948550.10000026</v>
      </c>
      <c r="P72" s="185">
        <v>628502008.81999981</v>
      </c>
      <c r="Q72" s="185">
        <v>4874310669.1099997</v>
      </c>
      <c r="R72" s="8"/>
      <c r="S72" s="72"/>
    </row>
    <row r="73" spans="2:19" x14ac:dyDescent="0.25">
      <c r="B73" s="7" t="s">
        <v>170</v>
      </c>
      <c r="C73" s="185">
        <v>6796699389</v>
      </c>
      <c r="D73" s="185">
        <v>7366053791.9300089</v>
      </c>
      <c r="E73" s="185">
        <v>19465123.640000004</v>
      </c>
      <c r="F73" s="185">
        <v>397674398.02999997</v>
      </c>
      <c r="G73" s="185">
        <v>430316048.21000022</v>
      </c>
      <c r="H73" s="185">
        <v>465632419.38000017</v>
      </c>
      <c r="I73" s="185">
        <v>336907338.12000018</v>
      </c>
      <c r="J73" s="185">
        <v>962459798.33000028</v>
      </c>
      <c r="K73" s="185">
        <v>522066478.89000022</v>
      </c>
      <c r="L73" s="185">
        <v>76708626.61999999</v>
      </c>
      <c r="M73" s="185">
        <v>444501228.26999998</v>
      </c>
      <c r="N73" s="185">
        <v>550762666.68999982</v>
      </c>
      <c r="O73" s="185">
        <v>180752949.56999996</v>
      </c>
      <c r="P73" s="185">
        <v>2208865745.9100008</v>
      </c>
      <c r="Q73" s="185">
        <v>6596112821.6600027</v>
      </c>
      <c r="R73" s="8"/>
      <c r="S73" s="72"/>
    </row>
    <row r="74" spans="2:19" x14ac:dyDescent="0.25">
      <c r="B74" s="7" t="s">
        <v>171</v>
      </c>
      <c r="C74" s="185">
        <v>5130920</v>
      </c>
      <c r="D74" s="185">
        <v>5130920</v>
      </c>
      <c r="E74" s="185">
        <v>427576</v>
      </c>
      <c r="F74" s="185">
        <v>22936</v>
      </c>
      <c r="G74" s="185">
        <v>427576</v>
      </c>
      <c r="H74" s="185">
        <v>427576</v>
      </c>
      <c r="I74" s="185">
        <v>427576</v>
      </c>
      <c r="J74" s="185">
        <v>427576</v>
      </c>
      <c r="K74" s="185">
        <v>427576</v>
      </c>
      <c r="L74" s="185">
        <v>427576</v>
      </c>
      <c r="M74" s="185">
        <v>427576</v>
      </c>
      <c r="N74" s="185">
        <v>427576</v>
      </c>
      <c r="O74" s="185">
        <v>832216</v>
      </c>
      <c r="P74" s="185">
        <v>427576</v>
      </c>
      <c r="Q74" s="185">
        <v>5130912.0000000009</v>
      </c>
      <c r="R74" s="8"/>
      <c r="S74" s="72"/>
    </row>
    <row r="75" spans="2:19" x14ac:dyDescent="0.25">
      <c r="B75" s="7" t="s">
        <v>172</v>
      </c>
      <c r="C75" s="185">
        <v>45042304077</v>
      </c>
      <c r="D75" s="185">
        <v>42962054886.320007</v>
      </c>
      <c r="E75" s="185">
        <v>2176722199.9600005</v>
      </c>
      <c r="F75" s="185">
        <v>3785399502.6999998</v>
      </c>
      <c r="G75" s="185">
        <v>3202666071.0299997</v>
      </c>
      <c r="H75" s="185">
        <v>3229966254.6799984</v>
      </c>
      <c r="I75" s="185">
        <v>3433074131.9500036</v>
      </c>
      <c r="J75" s="185">
        <v>3345158585.2299995</v>
      </c>
      <c r="K75" s="185">
        <v>3498376631.4200001</v>
      </c>
      <c r="L75" s="185">
        <v>3160657236.1599994</v>
      </c>
      <c r="M75" s="185">
        <v>3268735119.8099999</v>
      </c>
      <c r="N75" s="185">
        <v>3544410922.2299995</v>
      </c>
      <c r="O75" s="185">
        <v>5112603546.3799944</v>
      </c>
      <c r="P75" s="185">
        <v>4334463042.5499992</v>
      </c>
      <c r="Q75" s="185">
        <v>42092233244.099998</v>
      </c>
      <c r="R75" s="8"/>
      <c r="S75" s="72"/>
    </row>
    <row r="76" spans="2:19" x14ac:dyDescent="0.25">
      <c r="B76" s="6" t="s">
        <v>173</v>
      </c>
      <c r="C76" s="240">
        <v>4843756487</v>
      </c>
      <c r="D76" s="240">
        <v>5115971365.1399994</v>
      </c>
      <c r="E76" s="240">
        <v>177735168.95999998</v>
      </c>
      <c r="F76" s="240">
        <v>372282719.22999996</v>
      </c>
      <c r="G76" s="240">
        <v>421995424.24000007</v>
      </c>
      <c r="H76" s="240">
        <v>329032128.06000006</v>
      </c>
      <c r="I76" s="240">
        <v>375974347.71999997</v>
      </c>
      <c r="J76" s="240">
        <v>471463480.12000006</v>
      </c>
      <c r="K76" s="240">
        <v>361632213.08999997</v>
      </c>
      <c r="L76" s="240">
        <v>391818615.42000002</v>
      </c>
      <c r="M76" s="240">
        <v>531323784.21999997</v>
      </c>
      <c r="N76" s="240">
        <v>329261394.38</v>
      </c>
      <c r="O76" s="240">
        <v>513092812.07000005</v>
      </c>
      <c r="P76" s="240">
        <v>719343940.42999995</v>
      </c>
      <c r="Q76" s="240">
        <v>4994956027.9400005</v>
      </c>
      <c r="R76" s="7"/>
      <c r="S76" s="72"/>
    </row>
    <row r="77" spans="2:19" x14ac:dyDescent="0.25">
      <c r="B77" s="7" t="s">
        <v>174</v>
      </c>
      <c r="C77" s="185">
        <v>814618232</v>
      </c>
      <c r="D77" s="185">
        <v>791467440.13</v>
      </c>
      <c r="E77" s="185">
        <v>2710268.2</v>
      </c>
      <c r="F77" s="185">
        <v>79469102.150000006</v>
      </c>
      <c r="G77" s="185">
        <v>100311689.04000001</v>
      </c>
      <c r="H77" s="185">
        <v>49113690.149999991</v>
      </c>
      <c r="I77" s="185">
        <v>56104827.210000001</v>
      </c>
      <c r="J77" s="185">
        <v>99090536.73999998</v>
      </c>
      <c r="K77" s="185">
        <v>61412213.229999997</v>
      </c>
      <c r="L77" s="185">
        <v>78654228.780000001</v>
      </c>
      <c r="M77" s="185">
        <v>75454476.099999994</v>
      </c>
      <c r="N77" s="185">
        <v>61971768.839999996</v>
      </c>
      <c r="O77" s="185">
        <v>56055774.379999995</v>
      </c>
      <c r="P77" s="185">
        <v>68832104.959999993</v>
      </c>
      <c r="Q77" s="185">
        <v>789180679.78000009</v>
      </c>
      <c r="R77" s="8"/>
      <c r="S77" s="72"/>
    </row>
    <row r="78" spans="2:19" x14ac:dyDescent="0.25">
      <c r="B78" s="7" t="s">
        <v>175</v>
      </c>
      <c r="C78" s="185">
        <v>1226224523</v>
      </c>
      <c r="D78" s="185">
        <v>737136042.23999918</v>
      </c>
      <c r="E78" s="185">
        <v>827418.41</v>
      </c>
      <c r="F78" s="185">
        <v>13074574.780000001</v>
      </c>
      <c r="G78" s="185">
        <v>61837615.209999993</v>
      </c>
      <c r="H78" s="185">
        <v>19667369.57</v>
      </c>
      <c r="I78" s="185">
        <v>28000554.159999996</v>
      </c>
      <c r="J78" s="185">
        <v>81976749.889999986</v>
      </c>
      <c r="K78" s="185">
        <v>19375117.280000001</v>
      </c>
      <c r="L78" s="185">
        <v>47197840.619999997</v>
      </c>
      <c r="M78" s="185">
        <v>69560179.550000012</v>
      </c>
      <c r="N78" s="185">
        <v>16691244.529999999</v>
      </c>
      <c r="O78" s="185">
        <v>84674370.200000018</v>
      </c>
      <c r="P78" s="185">
        <v>244021381.76000005</v>
      </c>
      <c r="Q78" s="185">
        <v>686904415.96000004</v>
      </c>
      <c r="R78" s="8"/>
      <c r="S78" s="72"/>
    </row>
    <row r="79" spans="2:19" x14ac:dyDescent="0.25">
      <c r="B79" s="7" t="s">
        <v>176</v>
      </c>
      <c r="C79" s="185">
        <v>2084831679</v>
      </c>
      <c r="D79" s="185">
        <v>2089489798.9600003</v>
      </c>
      <c r="E79" s="185">
        <v>96991624.959999993</v>
      </c>
      <c r="F79" s="185">
        <v>139164746.85999998</v>
      </c>
      <c r="G79" s="185">
        <v>148842740.38000005</v>
      </c>
      <c r="H79" s="185">
        <v>139361555.36000001</v>
      </c>
      <c r="I79" s="185">
        <v>176169377.91999999</v>
      </c>
      <c r="J79" s="185">
        <v>147016009.18000007</v>
      </c>
      <c r="K79" s="185">
        <v>181357024.19999999</v>
      </c>
      <c r="L79" s="185">
        <v>134172700.36</v>
      </c>
      <c r="M79" s="185">
        <v>265550965.06999996</v>
      </c>
      <c r="N79" s="185">
        <v>147911690.63</v>
      </c>
      <c r="O79" s="185">
        <v>230087080.09</v>
      </c>
      <c r="P79" s="185">
        <v>228616518.13999996</v>
      </c>
      <c r="Q79" s="185">
        <v>2035242033.1499999</v>
      </c>
      <c r="R79" s="8"/>
      <c r="S79" s="72"/>
    </row>
    <row r="80" spans="2:19" x14ac:dyDescent="0.25">
      <c r="B80" s="7" t="s">
        <v>210</v>
      </c>
      <c r="C80" s="185">
        <v>103106415</v>
      </c>
      <c r="D80" s="185">
        <v>103106415</v>
      </c>
      <c r="E80" s="185">
        <v>8265643.7699999986</v>
      </c>
      <c r="F80" s="185">
        <v>7991554.79</v>
      </c>
      <c r="G80" s="185">
        <v>8065165.6000000006</v>
      </c>
      <c r="H80" s="185">
        <v>8056265.3300000001</v>
      </c>
      <c r="I80" s="185">
        <v>8098383.0999999996</v>
      </c>
      <c r="J80" s="185">
        <v>8191626.0399999991</v>
      </c>
      <c r="K80" s="185">
        <v>8147318.6999999993</v>
      </c>
      <c r="L80" s="185">
        <v>8202009.6500000004</v>
      </c>
      <c r="M80" s="185">
        <v>8209797.7199999988</v>
      </c>
      <c r="N80" s="185">
        <v>8143987.4400000004</v>
      </c>
      <c r="O80" s="185">
        <v>14223476.550000001</v>
      </c>
      <c r="P80" s="185">
        <v>6948872</v>
      </c>
      <c r="Q80" s="185">
        <v>102544100.69000001</v>
      </c>
      <c r="R80" s="8"/>
      <c r="S80" s="72"/>
    </row>
    <row r="81" spans="2:19" x14ac:dyDescent="0.25">
      <c r="B81" s="7" t="s">
        <v>177</v>
      </c>
      <c r="C81" s="89">
        <v>0</v>
      </c>
      <c r="D81" s="185">
        <v>506044645.75</v>
      </c>
      <c r="E81" s="89">
        <v>0</v>
      </c>
      <c r="F81" s="185">
        <v>74370000</v>
      </c>
      <c r="G81" s="185">
        <v>24825000</v>
      </c>
      <c r="H81" s="185">
        <v>54150000</v>
      </c>
      <c r="I81" s="185">
        <v>41270000</v>
      </c>
      <c r="J81" s="185">
        <v>65925000</v>
      </c>
      <c r="K81" s="185">
        <v>30608300</v>
      </c>
      <c r="L81" s="185">
        <v>63816343.75</v>
      </c>
      <c r="M81" s="185">
        <v>44330000</v>
      </c>
      <c r="N81" s="185">
        <v>33679000</v>
      </c>
      <c r="O81" s="185">
        <v>27750000</v>
      </c>
      <c r="P81" s="185">
        <v>42790000</v>
      </c>
      <c r="Q81" s="185">
        <v>503513643.75</v>
      </c>
      <c r="R81" s="8"/>
      <c r="S81" s="72"/>
    </row>
    <row r="82" spans="2:19" x14ac:dyDescent="0.25">
      <c r="B82" s="7" t="s">
        <v>211</v>
      </c>
      <c r="C82" s="185">
        <v>9500000</v>
      </c>
      <c r="D82" s="185">
        <v>9500000</v>
      </c>
      <c r="E82" s="185">
        <v>1294998.25</v>
      </c>
      <c r="F82" s="185">
        <v>1294998.25</v>
      </c>
      <c r="G82" s="185">
        <v>1294998.25</v>
      </c>
      <c r="H82" s="185">
        <v>1294998.25</v>
      </c>
      <c r="I82" s="185">
        <v>1294998.25</v>
      </c>
      <c r="J82" s="185">
        <v>1294998.25</v>
      </c>
      <c r="K82" s="185">
        <v>1295073.25</v>
      </c>
      <c r="L82" s="185">
        <v>253399.29</v>
      </c>
      <c r="M82" s="185">
        <v>153498.28999999998</v>
      </c>
      <c r="N82" s="185">
        <v>19131.079999999998</v>
      </c>
      <c r="O82" s="185">
        <v>8131.0800000000008</v>
      </c>
      <c r="P82" s="185">
        <v>776.55</v>
      </c>
      <c r="Q82" s="185">
        <v>9499999.0399999991</v>
      </c>
      <c r="R82" s="8"/>
      <c r="S82" s="72"/>
    </row>
    <row r="83" spans="2:19" x14ac:dyDescent="0.25">
      <c r="B83" s="7" t="s">
        <v>178</v>
      </c>
      <c r="C83" s="185">
        <v>605475638</v>
      </c>
      <c r="D83" s="185">
        <v>879227023.06000006</v>
      </c>
      <c r="E83" s="185">
        <v>67645215.370000005</v>
      </c>
      <c r="F83" s="185">
        <v>56917742.399999999</v>
      </c>
      <c r="G83" s="185">
        <v>76818215.760000005</v>
      </c>
      <c r="H83" s="185">
        <v>57388249.400000006</v>
      </c>
      <c r="I83" s="185">
        <v>65036207.079999998</v>
      </c>
      <c r="J83" s="185">
        <v>67968560.019999996</v>
      </c>
      <c r="K83" s="185">
        <v>59437166.43</v>
      </c>
      <c r="L83" s="185">
        <v>59522092.970000006</v>
      </c>
      <c r="M83" s="185">
        <v>68064867.489999995</v>
      </c>
      <c r="N83" s="185">
        <v>60844571.859999999</v>
      </c>
      <c r="O83" s="185">
        <v>100293979.76999998</v>
      </c>
      <c r="P83" s="185">
        <v>128134287.01999998</v>
      </c>
      <c r="Q83" s="185">
        <v>868071155.56999993</v>
      </c>
      <c r="R83" s="8"/>
      <c r="S83" s="72"/>
    </row>
    <row r="84" spans="2:19" x14ac:dyDescent="0.25">
      <c r="B84" s="6" t="s">
        <v>179</v>
      </c>
      <c r="C84" s="240">
        <v>124458444927</v>
      </c>
      <c r="D84" s="240">
        <v>126315254455.22</v>
      </c>
      <c r="E84" s="240">
        <v>5924920261.8299999</v>
      </c>
      <c r="F84" s="240">
        <v>10787372409.740002</v>
      </c>
      <c r="G84" s="240">
        <v>10474170236.600002</v>
      </c>
      <c r="H84" s="240">
        <v>11160463374.469995</v>
      </c>
      <c r="I84" s="240">
        <v>10589884066.200001</v>
      </c>
      <c r="J84" s="240">
        <v>10640513921.930002</v>
      </c>
      <c r="K84" s="240">
        <v>10080919404.939999</v>
      </c>
      <c r="L84" s="240">
        <v>9251082918.0100002</v>
      </c>
      <c r="M84" s="240">
        <v>11444221841.749996</v>
      </c>
      <c r="N84" s="240">
        <v>8761881123.9099998</v>
      </c>
      <c r="O84" s="240">
        <v>13771409447.260002</v>
      </c>
      <c r="P84" s="240">
        <v>9448670571.4200001</v>
      </c>
      <c r="Q84" s="240">
        <v>122335509578.06001</v>
      </c>
      <c r="R84" s="7"/>
      <c r="S84" s="72"/>
    </row>
    <row r="85" spans="2:19" x14ac:dyDescent="0.25">
      <c r="B85" s="7" t="s">
        <v>180</v>
      </c>
      <c r="C85" s="185">
        <v>5864217817</v>
      </c>
      <c r="D85" s="185">
        <v>3274041969.7800016</v>
      </c>
      <c r="E85" s="185">
        <v>100653652.40000004</v>
      </c>
      <c r="F85" s="185">
        <v>205965453.25999999</v>
      </c>
      <c r="G85" s="185">
        <v>226882993.00999996</v>
      </c>
      <c r="H85" s="185">
        <v>235913519.32000002</v>
      </c>
      <c r="I85" s="185">
        <v>259708383.67999989</v>
      </c>
      <c r="J85" s="185">
        <v>236755803.14999995</v>
      </c>
      <c r="K85" s="185">
        <v>229123968.52999997</v>
      </c>
      <c r="L85" s="185">
        <v>258054229.25999993</v>
      </c>
      <c r="M85" s="185">
        <v>390976032.06999981</v>
      </c>
      <c r="N85" s="185">
        <v>220725385.62</v>
      </c>
      <c r="O85" s="185">
        <v>167455016.52000004</v>
      </c>
      <c r="P85" s="185">
        <v>218668248.88</v>
      </c>
      <c r="Q85" s="185">
        <v>2750882685.6999993</v>
      </c>
      <c r="R85" s="8"/>
      <c r="S85" s="72"/>
    </row>
    <row r="86" spans="2:19" x14ac:dyDescent="0.25">
      <c r="B86" s="7" t="s">
        <v>181</v>
      </c>
      <c r="C86" s="185">
        <v>37349410759</v>
      </c>
      <c r="D86" s="185">
        <v>45263495981.07</v>
      </c>
      <c r="E86" s="185">
        <v>2765432317.2199998</v>
      </c>
      <c r="F86" s="185">
        <v>4060241390.9400005</v>
      </c>
      <c r="G86" s="185">
        <v>3578202830.9700022</v>
      </c>
      <c r="H86" s="185">
        <v>3775992540.9700012</v>
      </c>
      <c r="I86" s="185">
        <v>3532219475.3400011</v>
      </c>
      <c r="J86" s="185">
        <v>3257851524.8500009</v>
      </c>
      <c r="K86" s="185">
        <v>3521778373.5799994</v>
      </c>
      <c r="L86" s="185">
        <v>3509538990.7099991</v>
      </c>
      <c r="M86" s="185">
        <v>4133926890.7899995</v>
      </c>
      <c r="N86" s="185">
        <v>3333627795.8200011</v>
      </c>
      <c r="O86" s="185">
        <v>6250597793.25</v>
      </c>
      <c r="P86" s="185">
        <v>3283915186.6800008</v>
      </c>
      <c r="Q86" s="185">
        <v>45003325111.120018</v>
      </c>
      <c r="R86" s="8"/>
      <c r="S86" s="72"/>
    </row>
    <row r="87" spans="2:19" x14ac:dyDescent="0.25">
      <c r="B87" s="7" t="s">
        <v>182</v>
      </c>
      <c r="C87" s="185">
        <v>9952102344</v>
      </c>
      <c r="D87" s="185">
        <v>11652882129.279993</v>
      </c>
      <c r="E87" s="185">
        <v>604370797.59000003</v>
      </c>
      <c r="F87" s="185">
        <v>743200114</v>
      </c>
      <c r="G87" s="185">
        <v>1157401253.1699998</v>
      </c>
      <c r="H87" s="185">
        <v>990031480.13999999</v>
      </c>
      <c r="I87" s="185">
        <v>939619357.03999984</v>
      </c>
      <c r="J87" s="185">
        <v>1128638536.95</v>
      </c>
      <c r="K87" s="185">
        <v>797265294.81000006</v>
      </c>
      <c r="L87" s="185">
        <v>785796344.11999989</v>
      </c>
      <c r="M87" s="185">
        <v>1202231091.6499999</v>
      </c>
      <c r="N87" s="185">
        <v>790938650.88999999</v>
      </c>
      <c r="O87" s="185">
        <v>1422380469.8200004</v>
      </c>
      <c r="P87" s="185">
        <v>905657576.04000008</v>
      </c>
      <c r="Q87" s="185">
        <v>11467530966.220001</v>
      </c>
      <c r="R87" s="8"/>
      <c r="S87" s="72"/>
    </row>
    <row r="88" spans="2:19" x14ac:dyDescent="0.25">
      <c r="B88" s="7" t="s">
        <v>183</v>
      </c>
      <c r="C88" s="185">
        <v>12762277077</v>
      </c>
      <c r="D88" s="185">
        <v>13008455471.219997</v>
      </c>
      <c r="E88" s="185">
        <v>629570609.2700001</v>
      </c>
      <c r="F88" s="185">
        <v>945291595.34000027</v>
      </c>
      <c r="G88" s="185">
        <v>982443287.17000008</v>
      </c>
      <c r="H88" s="185">
        <v>1097519136.7799995</v>
      </c>
      <c r="I88" s="185">
        <v>1121496913.5199993</v>
      </c>
      <c r="J88" s="185">
        <v>1079410214.7000008</v>
      </c>
      <c r="K88" s="185">
        <v>942704086.2900002</v>
      </c>
      <c r="L88" s="185">
        <v>1038218241.4400002</v>
      </c>
      <c r="M88" s="185">
        <v>998667301.90999961</v>
      </c>
      <c r="N88" s="185">
        <v>990251662.84000027</v>
      </c>
      <c r="O88" s="185">
        <v>1048280965.8400004</v>
      </c>
      <c r="P88" s="185">
        <v>1854755888.48</v>
      </c>
      <c r="Q88" s="185">
        <v>12728609903.580002</v>
      </c>
      <c r="R88" s="8"/>
      <c r="S88" s="72"/>
    </row>
    <row r="89" spans="2:19" x14ac:dyDescent="0.25">
      <c r="B89" s="7" t="s">
        <v>184</v>
      </c>
      <c r="C89" s="185">
        <v>6169534374</v>
      </c>
      <c r="D89" s="185">
        <v>5543384636.8000011</v>
      </c>
      <c r="E89" s="185">
        <v>310260921.29000002</v>
      </c>
      <c r="F89" s="185">
        <v>348073992.65999997</v>
      </c>
      <c r="G89" s="185">
        <v>373562508.17000008</v>
      </c>
      <c r="H89" s="185">
        <v>475971805.90999997</v>
      </c>
      <c r="I89" s="185">
        <v>322200049.18000007</v>
      </c>
      <c r="J89" s="185">
        <v>422824366.55000007</v>
      </c>
      <c r="K89" s="185">
        <v>642658674.36000001</v>
      </c>
      <c r="L89" s="185">
        <v>339783521.78999996</v>
      </c>
      <c r="M89" s="185">
        <v>414986065.19999999</v>
      </c>
      <c r="N89" s="185">
        <v>329242301.90000004</v>
      </c>
      <c r="O89" s="185">
        <v>803776389.32999992</v>
      </c>
      <c r="P89" s="185">
        <v>603361120.35999978</v>
      </c>
      <c r="Q89" s="185">
        <v>5386701716.6999998</v>
      </c>
      <c r="R89" s="8"/>
      <c r="S89" s="72"/>
    </row>
    <row r="90" spans="2:19" x14ac:dyDescent="0.25">
      <c r="B90" s="7" t="s">
        <v>185</v>
      </c>
      <c r="C90" s="185">
        <v>4598051870</v>
      </c>
      <c r="D90" s="185">
        <v>4676830590.7799988</v>
      </c>
      <c r="E90" s="185">
        <v>283718050.54000002</v>
      </c>
      <c r="F90" s="185">
        <v>321673221.38</v>
      </c>
      <c r="G90" s="185">
        <v>313550716.00000006</v>
      </c>
      <c r="H90" s="185">
        <v>354605443.69999999</v>
      </c>
      <c r="I90" s="185">
        <v>493826382.80000001</v>
      </c>
      <c r="J90" s="185">
        <v>352767660.54000002</v>
      </c>
      <c r="K90" s="185">
        <v>380940962.84000003</v>
      </c>
      <c r="L90" s="185">
        <v>352116986.91999996</v>
      </c>
      <c r="M90" s="185">
        <v>393778201.99000001</v>
      </c>
      <c r="N90" s="185">
        <v>348895971.85999995</v>
      </c>
      <c r="O90" s="185">
        <v>597174259.26999986</v>
      </c>
      <c r="P90" s="185">
        <v>354183840.19999999</v>
      </c>
      <c r="Q90" s="185">
        <v>4547231698.04</v>
      </c>
      <c r="R90" s="8"/>
      <c r="S90" s="72"/>
    </row>
    <row r="91" spans="2:19" x14ac:dyDescent="0.25">
      <c r="B91" s="7" t="s">
        <v>186</v>
      </c>
      <c r="C91" s="185">
        <v>352427109</v>
      </c>
      <c r="D91" s="185">
        <v>427045968.52000004</v>
      </c>
      <c r="E91" s="185">
        <v>16855637.479999997</v>
      </c>
      <c r="F91" s="185">
        <v>22534469.449999999</v>
      </c>
      <c r="G91" s="185">
        <v>25181786.350000001</v>
      </c>
      <c r="H91" s="185">
        <v>22885486.930000003</v>
      </c>
      <c r="I91" s="185">
        <v>26691223.039999995</v>
      </c>
      <c r="J91" s="185">
        <v>105118159.53</v>
      </c>
      <c r="K91" s="185">
        <v>23551323.800000004</v>
      </c>
      <c r="L91" s="185">
        <v>19368472.249999996</v>
      </c>
      <c r="M91" s="185">
        <v>35281103.580000006</v>
      </c>
      <c r="N91" s="185">
        <v>17389638.630000003</v>
      </c>
      <c r="O91" s="185">
        <v>26834545.609999996</v>
      </c>
      <c r="P91" s="185">
        <v>41839589.409999989</v>
      </c>
      <c r="Q91" s="185">
        <v>383531436.06</v>
      </c>
      <c r="R91" s="8"/>
      <c r="S91" s="72"/>
    </row>
    <row r="92" spans="2:19" x14ac:dyDescent="0.25">
      <c r="B92" s="7" t="s">
        <v>187</v>
      </c>
      <c r="C92" s="185">
        <v>440126019</v>
      </c>
      <c r="D92" s="185">
        <v>450637817</v>
      </c>
      <c r="E92" s="185">
        <v>30627816.880000003</v>
      </c>
      <c r="F92" s="185">
        <v>34238302.68</v>
      </c>
      <c r="G92" s="185">
        <v>36825216.470000006</v>
      </c>
      <c r="H92" s="185">
        <v>35008399.439999998</v>
      </c>
      <c r="I92" s="185">
        <v>35883636.710000001</v>
      </c>
      <c r="J92" s="185">
        <v>38519159.139999993</v>
      </c>
      <c r="K92" s="185">
        <v>34735285.969999999</v>
      </c>
      <c r="L92" s="185">
        <v>34368612.469999999</v>
      </c>
      <c r="M92" s="185">
        <v>40598219.460000001</v>
      </c>
      <c r="N92" s="185">
        <v>34696016.579999998</v>
      </c>
      <c r="O92" s="185">
        <v>50080652.379999995</v>
      </c>
      <c r="P92" s="185">
        <v>41962207.660000004</v>
      </c>
      <c r="Q92" s="185">
        <v>447543525.83999997</v>
      </c>
      <c r="R92" s="8"/>
      <c r="S92" s="72"/>
    </row>
    <row r="93" spans="2:19" x14ac:dyDescent="0.25">
      <c r="B93" s="7" t="s">
        <v>188</v>
      </c>
      <c r="C93" s="185">
        <v>78263000</v>
      </c>
      <c r="D93" s="185">
        <v>78263000.000000045</v>
      </c>
      <c r="E93" s="89">
        <v>0</v>
      </c>
      <c r="F93" s="185">
        <v>7549278.9000000004</v>
      </c>
      <c r="G93" s="185">
        <v>4801677.3600000013</v>
      </c>
      <c r="H93" s="185">
        <v>4015280.0499999993</v>
      </c>
      <c r="I93" s="185">
        <v>6627037.7299999995</v>
      </c>
      <c r="J93" s="185">
        <v>5888718.2699999996</v>
      </c>
      <c r="K93" s="185">
        <v>3849777.38</v>
      </c>
      <c r="L93" s="185">
        <v>6546578.5700000012</v>
      </c>
      <c r="M93" s="185">
        <v>8311249.2700000014</v>
      </c>
      <c r="N93" s="185">
        <v>3867316.3600000003</v>
      </c>
      <c r="O93" s="185">
        <v>8258455.6899999995</v>
      </c>
      <c r="P93" s="185">
        <v>13168159.460000001</v>
      </c>
      <c r="Q93" s="185">
        <v>72883529.039999992</v>
      </c>
      <c r="R93" s="8"/>
      <c r="S93" s="72"/>
    </row>
    <row r="94" spans="2:19" x14ac:dyDescent="0.25">
      <c r="B94" s="7" t="s">
        <v>189</v>
      </c>
      <c r="C94" s="185">
        <v>94173573</v>
      </c>
      <c r="D94" s="185">
        <v>89867647.549999982</v>
      </c>
      <c r="E94" s="185">
        <v>2442887.7400000002</v>
      </c>
      <c r="F94" s="185">
        <v>4011183.7399999998</v>
      </c>
      <c r="G94" s="185">
        <v>4348597.0600000005</v>
      </c>
      <c r="H94" s="185">
        <v>7756157.8899999987</v>
      </c>
      <c r="I94" s="185">
        <v>8224296.7699999986</v>
      </c>
      <c r="J94" s="185">
        <v>5714181.5</v>
      </c>
      <c r="K94" s="185">
        <v>5060687.5399999991</v>
      </c>
      <c r="L94" s="185">
        <v>6341781.3899999987</v>
      </c>
      <c r="M94" s="185">
        <v>6252998.8199999994</v>
      </c>
      <c r="N94" s="185">
        <v>3943408.79</v>
      </c>
      <c r="O94" s="185">
        <v>12648435.309999997</v>
      </c>
      <c r="P94" s="185">
        <v>13797887.289999997</v>
      </c>
      <c r="Q94" s="185">
        <v>80542503.839999974</v>
      </c>
      <c r="R94" s="8"/>
      <c r="S94" s="72"/>
    </row>
    <row r="95" spans="2:19" x14ac:dyDescent="0.25">
      <c r="B95" s="7" t="s">
        <v>190</v>
      </c>
      <c r="C95" s="185">
        <v>46797860985</v>
      </c>
      <c r="D95" s="185">
        <v>41850349243.219994</v>
      </c>
      <c r="E95" s="185">
        <v>1180987571.4199998</v>
      </c>
      <c r="F95" s="185">
        <v>4094593407.3900013</v>
      </c>
      <c r="G95" s="185">
        <v>3770969370.8699994</v>
      </c>
      <c r="H95" s="185">
        <v>4160764123.3399944</v>
      </c>
      <c r="I95" s="185">
        <v>3843387310.3900003</v>
      </c>
      <c r="J95" s="185">
        <v>4007025596.7499995</v>
      </c>
      <c r="K95" s="185">
        <v>3499250969.8399992</v>
      </c>
      <c r="L95" s="185">
        <v>2900949159.0900006</v>
      </c>
      <c r="M95" s="185">
        <v>3819212687.0099978</v>
      </c>
      <c r="N95" s="185">
        <v>2688302974.6200008</v>
      </c>
      <c r="O95" s="185">
        <v>3383922464.2400007</v>
      </c>
      <c r="P95" s="185">
        <v>2117360866.9599993</v>
      </c>
      <c r="Q95" s="185">
        <v>39466726501.919991</v>
      </c>
      <c r="R95" s="8"/>
      <c r="S95" s="72"/>
    </row>
    <row r="96" spans="2:19" x14ac:dyDescent="0.25">
      <c r="B96" s="6" t="s">
        <v>191</v>
      </c>
      <c r="C96" s="240">
        <v>55657434629</v>
      </c>
      <c r="D96" s="240">
        <v>56655063053.530006</v>
      </c>
      <c r="E96" s="240">
        <v>3635070131.1399999</v>
      </c>
      <c r="F96" s="240">
        <v>4384059415.2800007</v>
      </c>
      <c r="G96" s="240">
        <v>4346164482.1899986</v>
      </c>
      <c r="H96" s="240">
        <v>4184945347.4600005</v>
      </c>
      <c r="I96" s="240">
        <v>4438067461.8099985</v>
      </c>
      <c r="J96" s="240">
        <v>4489771139.6199989</v>
      </c>
      <c r="K96" s="240">
        <v>4266267816.6800008</v>
      </c>
      <c r="L96" s="240">
        <v>4104930694.7299991</v>
      </c>
      <c r="M96" s="240">
        <v>4445948182.2300005</v>
      </c>
      <c r="N96" s="240">
        <v>3934867384.2199998</v>
      </c>
      <c r="O96" s="240">
        <v>6399234645.8700008</v>
      </c>
      <c r="P96" s="240">
        <v>7181550938.2599955</v>
      </c>
      <c r="Q96" s="240">
        <v>55810877639.48999</v>
      </c>
      <c r="R96" s="7"/>
      <c r="S96" s="72"/>
    </row>
    <row r="97" spans="2:19" x14ac:dyDescent="0.25">
      <c r="B97" s="7" t="s">
        <v>192</v>
      </c>
      <c r="C97" s="185">
        <v>28938251385</v>
      </c>
      <c r="D97" s="185">
        <v>27685420180.66</v>
      </c>
      <c r="E97" s="185">
        <v>1993085039.8700001</v>
      </c>
      <c r="F97" s="185">
        <v>2178422773.1699996</v>
      </c>
      <c r="G97" s="185">
        <v>2099964973.05</v>
      </c>
      <c r="H97" s="185">
        <v>2102266937.4299998</v>
      </c>
      <c r="I97" s="185">
        <v>2158564906.7099996</v>
      </c>
      <c r="J97" s="185">
        <v>2125484140.7999997</v>
      </c>
      <c r="K97" s="185">
        <v>2168827374.8399997</v>
      </c>
      <c r="L97" s="185">
        <v>2132677258.0800002</v>
      </c>
      <c r="M97" s="185">
        <v>2144954066.3100002</v>
      </c>
      <c r="N97" s="185">
        <v>2134944586.3000002</v>
      </c>
      <c r="O97" s="185">
        <v>4048791274.4899998</v>
      </c>
      <c r="P97" s="185">
        <v>2372847372.7600002</v>
      </c>
      <c r="Q97" s="185">
        <v>27660830703.809994</v>
      </c>
      <c r="R97" s="8"/>
      <c r="S97" s="72"/>
    </row>
    <row r="98" spans="2:19" x14ac:dyDescent="0.25">
      <c r="B98" s="7" t="s">
        <v>212</v>
      </c>
      <c r="C98" s="185">
        <v>155182036</v>
      </c>
      <c r="D98" s="185">
        <v>155182036</v>
      </c>
      <c r="E98" s="89">
        <v>0</v>
      </c>
      <c r="F98" s="89">
        <v>0</v>
      </c>
      <c r="G98" s="89">
        <v>0</v>
      </c>
      <c r="H98" s="89">
        <v>0</v>
      </c>
      <c r="I98" s="89">
        <v>0</v>
      </c>
      <c r="J98" s="89">
        <v>0</v>
      </c>
      <c r="K98" s="89">
        <v>0</v>
      </c>
      <c r="L98" s="89">
        <v>0</v>
      </c>
      <c r="M98" s="89">
        <v>0</v>
      </c>
      <c r="N98" s="89">
        <v>0</v>
      </c>
      <c r="O98" s="89">
        <v>0</v>
      </c>
      <c r="P98" s="185">
        <v>108673861.06</v>
      </c>
      <c r="Q98" s="185">
        <v>108673861.06</v>
      </c>
      <c r="R98" s="8"/>
      <c r="S98" s="72"/>
    </row>
    <row r="99" spans="2:19" x14ac:dyDescent="0.25">
      <c r="B99" s="7" t="s">
        <v>193</v>
      </c>
      <c r="C99" s="185">
        <v>778294896</v>
      </c>
      <c r="D99" s="185">
        <v>778294896</v>
      </c>
      <c r="E99" s="185">
        <v>62561789</v>
      </c>
      <c r="F99" s="185">
        <v>62521789</v>
      </c>
      <c r="G99" s="185">
        <v>62561789</v>
      </c>
      <c r="H99" s="185">
        <v>62561789</v>
      </c>
      <c r="I99" s="185">
        <v>62561789</v>
      </c>
      <c r="J99" s="185">
        <v>62561789</v>
      </c>
      <c r="K99" s="185">
        <v>62561789</v>
      </c>
      <c r="L99" s="185">
        <v>62561789</v>
      </c>
      <c r="M99" s="185">
        <v>62561789</v>
      </c>
      <c r="N99" s="185">
        <v>62561789</v>
      </c>
      <c r="O99" s="185">
        <v>89115203</v>
      </c>
      <c r="P99" s="185">
        <v>62561789</v>
      </c>
      <c r="Q99" s="185">
        <v>777254881.99999988</v>
      </c>
      <c r="R99" s="8"/>
      <c r="S99" s="72"/>
    </row>
    <row r="100" spans="2:19" x14ac:dyDescent="0.25">
      <c r="B100" s="7" t="s">
        <v>194</v>
      </c>
      <c r="C100" s="185">
        <v>1819055652</v>
      </c>
      <c r="D100" s="185">
        <v>3122772884.7900004</v>
      </c>
      <c r="E100" s="185">
        <v>17213218.289999999</v>
      </c>
      <c r="F100" s="185">
        <v>174898554.48000002</v>
      </c>
      <c r="G100" s="185">
        <v>270585453.15000004</v>
      </c>
      <c r="H100" s="185">
        <v>180746116.05999997</v>
      </c>
      <c r="I100" s="185">
        <v>405590993.29999995</v>
      </c>
      <c r="J100" s="185">
        <v>239675446.16999999</v>
      </c>
      <c r="K100" s="185">
        <v>179013499.24000001</v>
      </c>
      <c r="L100" s="185">
        <v>19594154.469999999</v>
      </c>
      <c r="M100" s="185">
        <v>54944526.779999994</v>
      </c>
      <c r="N100" s="185">
        <v>182792760.70000002</v>
      </c>
      <c r="O100" s="185">
        <v>35447422.060000002</v>
      </c>
      <c r="P100" s="185">
        <v>1301646341.2</v>
      </c>
      <c r="Q100" s="185">
        <v>3062148485.9000001</v>
      </c>
      <c r="R100" s="8"/>
      <c r="S100" s="72"/>
    </row>
    <row r="101" spans="2:19" x14ac:dyDescent="0.25">
      <c r="B101" s="7" t="s">
        <v>195</v>
      </c>
      <c r="C101" s="185">
        <v>196164271</v>
      </c>
      <c r="D101" s="185">
        <v>225580420.12999997</v>
      </c>
      <c r="E101" s="185">
        <v>4791291.4399999995</v>
      </c>
      <c r="F101" s="185">
        <v>8463714.2999999989</v>
      </c>
      <c r="G101" s="185">
        <v>18951629.239999998</v>
      </c>
      <c r="H101" s="185">
        <v>15228466.289999999</v>
      </c>
      <c r="I101" s="185">
        <v>14869573.930000002</v>
      </c>
      <c r="J101" s="185">
        <v>11439275.550000003</v>
      </c>
      <c r="K101" s="185">
        <v>14966779.959999999</v>
      </c>
      <c r="L101" s="185">
        <v>11374610.820000002</v>
      </c>
      <c r="M101" s="185">
        <v>17735417.700000003</v>
      </c>
      <c r="N101" s="185">
        <v>13475614.789999999</v>
      </c>
      <c r="O101" s="185">
        <v>29495362.460000001</v>
      </c>
      <c r="P101" s="185">
        <v>49535764.580000013</v>
      </c>
      <c r="Q101" s="185">
        <v>210327501.06</v>
      </c>
      <c r="R101" s="8"/>
      <c r="S101" s="72"/>
    </row>
    <row r="102" spans="2:19" x14ac:dyDescent="0.25">
      <c r="B102" s="7" t="s">
        <v>196</v>
      </c>
      <c r="C102" s="185">
        <v>435912553</v>
      </c>
      <c r="D102" s="185">
        <v>435912552.99999994</v>
      </c>
      <c r="E102" s="185">
        <v>23360384.16</v>
      </c>
      <c r="F102" s="185">
        <v>29852204.549999997</v>
      </c>
      <c r="G102" s="185">
        <v>42300082.079999991</v>
      </c>
      <c r="H102" s="185">
        <v>26452020.779999997</v>
      </c>
      <c r="I102" s="185">
        <v>27230512.689999998</v>
      </c>
      <c r="J102" s="185">
        <v>34797213.060000002</v>
      </c>
      <c r="K102" s="185">
        <v>26913128.600000001</v>
      </c>
      <c r="L102" s="185">
        <v>30139419.229999997</v>
      </c>
      <c r="M102" s="185">
        <v>32221688.359999996</v>
      </c>
      <c r="N102" s="185">
        <v>25479650.939999998</v>
      </c>
      <c r="O102" s="185">
        <v>38567021.340000011</v>
      </c>
      <c r="P102" s="185">
        <v>44163165.949999996</v>
      </c>
      <c r="Q102" s="185">
        <v>381476491.73999989</v>
      </c>
      <c r="R102" s="8"/>
      <c r="S102" s="72"/>
    </row>
    <row r="103" spans="2:19" x14ac:dyDescent="0.25">
      <c r="B103" s="7" t="s">
        <v>197</v>
      </c>
      <c r="C103" s="185">
        <v>22961246674</v>
      </c>
      <c r="D103" s="185">
        <v>23884487069.079998</v>
      </c>
      <c r="E103" s="185">
        <v>1516090025.1999998</v>
      </c>
      <c r="F103" s="185">
        <v>1920910924.7100005</v>
      </c>
      <c r="G103" s="185">
        <v>1802337863.9199984</v>
      </c>
      <c r="H103" s="185">
        <v>1775924253.9299998</v>
      </c>
      <c r="I103" s="185">
        <v>1737998073.3699992</v>
      </c>
      <c r="J103" s="185">
        <v>1990274513.3599992</v>
      </c>
      <c r="K103" s="185">
        <v>1786624221.0900006</v>
      </c>
      <c r="L103" s="185">
        <v>1819041217.2599995</v>
      </c>
      <c r="M103" s="185">
        <v>2107242398.6199996</v>
      </c>
      <c r="N103" s="185">
        <v>1490763815.6999998</v>
      </c>
      <c r="O103" s="185">
        <v>2116659641.960001</v>
      </c>
      <c r="P103" s="185">
        <v>3196157636.5199952</v>
      </c>
      <c r="Q103" s="185">
        <v>23260024585.639992</v>
      </c>
      <c r="R103" s="8"/>
      <c r="S103" s="72"/>
    </row>
    <row r="104" spans="2:19" x14ac:dyDescent="0.25">
      <c r="B104" s="7" t="s">
        <v>198</v>
      </c>
      <c r="C104" s="185">
        <v>5889763</v>
      </c>
      <c r="D104" s="185">
        <v>5176763</v>
      </c>
      <c r="E104" s="89">
        <v>0</v>
      </c>
      <c r="F104" s="185">
        <v>24750</v>
      </c>
      <c r="G104" s="185">
        <v>64549.75</v>
      </c>
      <c r="H104" s="89">
        <v>0</v>
      </c>
      <c r="I104" s="185">
        <v>279434</v>
      </c>
      <c r="J104" s="185">
        <v>933218.34</v>
      </c>
      <c r="K104" s="185">
        <v>108560</v>
      </c>
      <c r="L104" s="185">
        <v>49687</v>
      </c>
      <c r="M104" s="185">
        <v>303897.5</v>
      </c>
      <c r="N104" s="89">
        <v>0</v>
      </c>
      <c r="O104" s="89">
        <v>0</v>
      </c>
      <c r="P104" s="185">
        <v>3270240</v>
      </c>
      <c r="Q104" s="185">
        <v>5034336.59</v>
      </c>
      <c r="R104" s="8"/>
      <c r="S104" s="72"/>
    </row>
    <row r="105" spans="2:19" x14ac:dyDescent="0.25">
      <c r="B105" s="7" t="s">
        <v>199</v>
      </c>
      <c r="C105" s="185">
        <v>367437399</v>
      </c>
      <c r="D105" s="185">
        <v>362236250.87</v>
      </c>
      <c r="E105" s="185">
        <v>17968383.179999996</v>
      </c>
      <c r="F105" s="185">
        <v>8964705.0700000003</v>
      </c>
      <c r="G105" s="185">
        <v>49398141.999999993</v>
      </c>
      <c r="H105" s="185">
        <v>21765763.970000003</v>
      </c>
      <c r="I105" s="185">
        <v>30972178.809999995</v>
      </c>
      <c r="J105" s="185">
        <v>24605543.340000018</v>
      </c>
      <c r="K105" s="185">
        <v>27252463.950000003</v>
      </c>
      <c r="L105" s="185">
        <v>29492558.86999999</v>
      </c>
      <c r="M105" s="185">
        <v>25984397.959999993</v>
      </c>
      <c r="N105" s="185">
        <v>24849166.789999999</v>
      </c>
      <c r="O105" s="185">
        <v>41158720.560000002</v>
      </c>
      <c r="P105" s="185">
        <v>42694767.189999998</v>
      </c>
      <c r="Q105" s="185">
        <v>345106791.69</v>
      </c>
      <c r="R105" s="8"/>
      <c r="S105" s="72"/>
    </row>
    <row r="106" spans="2:19" x14ac:dyDescent="0.25">
      <c r="B106" s="38" t="s">
        <v>200</v>
      </c>
      <c r="C106" s="184">
        <v>87717019279</v>
      </c>
      <c r="D106" s="184">
        <v>87285835770</v>
      </c>
      <c r="E106" s="184">
        <v>8328543615.5399981</v>
      </c>
      <c r="F106" s="184">
        <v>2126975511.3699999</v>
      </c>
      <c r="G106" s="184">
        <v>8968857418</v>
      </c>
      <c r="H106" s="184">
        <v>7341003215.1499996</v>
      </c>
      <c r="I106" s="184">
        <v>3103223978.9699998</v>
      </c>
      <c r="J106" s="184">
        <v>11827366972.02</v>
      </c>
      <c r="K106" s="184">
        <v>8292579872.2700005</v>
      </c>
      <c r="L106" s="184">
        <v>5122360309.420002</v>
      </c>
      <c r="M106" s="184">
        <v>10531905296.110001</v>
      </c>
      <c r="N106" s="184">
        <v>6799307130.4099989</v>
      </c>
      <c r="O106" s="184">
        <v>7348484794.8799992</v>
      </c>
      <c r="P106" s="184">
        <v>3163599404.4400005</v>
      </c>
      <c r="Q106" s="184">
        <v>82954207518.579987</v>
      </c>
      <c r="R106" s="6"/>
      <c r="S106" s="76"/>
    </row>
    <row r="107" spans="2:19" x14ac:dyDescent="0.25">
      <c r="B107" s="6" t="s">
        <v>201</v>
      </c>
      <c r="C107" s="240">
        <v>87717019279</v>
      </c>
      <c r="D107" s="240">
        <v>87285835770</v>
      </c>
      <c r="E107" s="240">
        <v>8328543615.5399981</v>
      </c>
      <c r="F107" s="240">
        <v>2126975511.3699999</v>
      </c>
      <c r="G107" s="240">
        <v>8968857418</v>
      </c>
      <c r="H107" s="240">
        <v>7341003215.1499996</v>
      </c>
      <c r="I107" s="240">
        <v>3103223978.9699998</v>
      </c>
      <c r="J107" s="240">
        <v>11827366972.02</v>
      </c>
      <c r="K107" s="240">
        <v>8292579872.2700005</v>
      </c>
      <c r="L107" s="240">
        <v>5122360309.420002</v>
      </c>
      <c r="M107" s="240">
        <v>10531905296.110001</v>
      </c>
      <c r="N107" s="240">
        <v>6799307130.4099989</v>
      </c>
      <c r="O107" s="240">
        <v>7348484794.8799992</v>
      </c>
      <c r="P107" s="240">
        <v>3163599404.4400005</v>
      </c>
      <c r="Q107" s="240">
        <v>82954207518.579987</v>
      </c>
      <c r="R107" s="7"/>
      <c r="S107" s="72"/>
    </row>
    <row r="108" spans="2:19" x14ac:dyDescent="0.25">
      <c r="B108" s="7" t="s">
        <v>202</v>
      </c>
      <c r="C108" s="185">
        <v>87717019279</v>
      </c>
      <c r="D108" s="185">
        <v>87285835770</v>
      </c>
      <c r="E108" s="185">
        <v>8328543615.5399981</v>
      </c>
      <c r="F108" s="185">
        <v>2126975511.3699999</v>
      </c>
      <c r="G108" s="185">
        <v>8968857418</v>
      </c>
      <c r="H108" s="185">
        <v>7341003215.1499996</v>
      </c>
      <c r="I108" s="185">
        <v>3103223978.9699998</v>
      </c>
      <c r="J108" s="185">
        <v>11827366972.02</v>
      </c>
      <c r="K108" s="185">
        <v>8292579872.2700005</v>
      </c>
      <c r="L108" s="185">
        <v>5122360309.420002</v>
      </c>
      <c r="M108" s="185">
        <v>10531905296.110001</v>
      </c>
      <c r="N108" s="185">
        <v>6799307130.4099989</v>
      </c>
      <c r="O108" s="185">
        <v>7348484794.8799992</v>
      </c>
      <c r="P108" s="185">
        <v>3163599404.4400005</v>
      </c>
      <c r="Q108" s="185">
        <v>82954207518.579987</v>
      </c>
      <c r="R108" s="8"/>
      <c r="S108" s="72"/>
    </row>
    <row r="109" spans="2:19" x14ac:dyDescent="0.25">
      <c r="B109" s="149" t="s">
        <v>89</v>
      </c>
      <c r="C109" s="207">
        <v>529316065590</v>
      </c>
      <c r="D109" s="207">
        <v>536827629943.91992</v>
      </c>
      <c r="E109" s="208">
        <v>28563295279.449997</v>
      </c>
      <c r="F109" s="209">
        <v>34279651803.759995</v>
      </c>
      <c r="G109" s="210">
        <v>47158161445.350006</v>
      </c>
      <c r="H109" s="208">
        <v>41150429832.819984</v>
      </c>
      <c r="I109" s="209">
        <v>38128026399.299995</v>
      </c>
      <c r="J109" s="210">
        <v>54696083829.020004</v>
      </c>
      <c r="K109" s="208">
        <v>44355090568.239998</v>
      </c>
      <c r="L109" s="209">
        <v>36179365134.510002</v>
      </c>
      <c r="M109" s="210">
        <v>46285542607.440002</v>
      </c>
      <c r="N109" s="208">
        <v>36014610567.240005</v>
      </c>
      <c r="O109" s="209">
        <v>49943111623.240005</v>
      </c>
      <c r="P109" s="209">
        <v>61011821648.609993</v>
      </c>
      <c r="Q109" s="211">
        <v>517765190738.98004</v>
      </c>
    </row>
    <row r="110" spans="2:19" x14ac:dyDescent="0.25">
      <c r="B110" s="7"/>
      <c r="C110" s="89"/>
      <c r="D110" s="89"/>
      <c r="E110" s="89"/>
      <c r="F110" s="89"/>
      <c r="G110" s="89"/>
      <c r="H110" s="89"/>
      <c r="I110" s="89"/>
      <c r="J110" s="89"/>
      <c r="K110" s="89"/>
      <c r="L110" s="89"/>
      <c r="M110" s="89"/>
      <c r="N110" s="89"/>
      <c r="O110" s="89"/>
      <c r="P110" s="89"/>
      <c r="Q110" s="89"/>
    </row>
    <row r="111" spans="2:19" x14ac:dyDescent="0.25">
      <c r="B111" s="149" t="s">
        <v>46</v>
      </c>
      <c r="C111" s="232"/>
      <c r="D111" s="232"/>
      <c r="E111" s="233"/>
      <c r="F111" s="234"/>
      <c r="G111" s="235"/>
      <c r="H111" s="233"/>
      <c r="I111" s="234"/>
      <c r="J111" s="235"/>
      <c r="K111" s="233"/>
      <c r="L111" s="234"/>
      <c r="M111" s="235"/>
      <c r="N111" s="233"/>
      <c r="O111" s="234"/>
      <c r="P111" s="235"/>
      <c r="Q111" s="236"/>
    </row>
    <row r="112" spans="2:19" x14ac:dyDescent="0.25">
      <c r="B112" s="75" t="s">
        <v>213</v>
      </c>
      <c r="C112" s="184">
        <v>101582852437</v>
      </c>
      <c r="D112" s="184">
        <v>281343526743.06</v>
      </c>
      <c r="E112" s="176">
        <v>192308692857.14999</v>
      </c>
      <c r="F112" s="176">
        <v>10196533997.429998</v>
      </c>
      <c r="G112" s="176">
        <v>15496509424.360003</v>
      </c>
      <c r="H112" s="176">
        <v>10424575760.800001</v>
      </c>
      <c r="I112" s="176">
        <v>10065459196.73</v>
      </c>
      <c r="J112" s="176">
        <v>10408916219.500002</v>
      </c>
      <c r="K112" s="176">
        <v>9775588620.8700008</v>
      </c>
      <c r="L112" s="176">
        <v>3610646114.4699998</v>
      </c>
      <c r="M112" s="176">
        <v>6954961459.3300009</v>
      </c>
      <c r="N112" s="176">
        <v>3676012792.9300003</v>
      </c>
      <c r="O112" s="176">
        <v>4264926970.2399998</v>
      </c>
      <c r="P112" s="176">
        <v>3542818607.2900004</v>
      </c>
      <c r="Q112" s="176">
        <v>280725642021.09998</v>
      </c>
    </row>
    <row r="113" spans="2:17" x14ac:dyDescent="0.25">
      <c r="B113" s="74" t="s">
        <v>214</v>
      </c>
      <c r="C113" s="240">
        <v>101582852437</v>
      </c>
      <c r="D113" s="240">
        <v>281343526743.06</v>
      </c>
      <c r="E113" s="241">
        <v>192308692857.14999</v>
      </c>
      <c r="F113" s="241">
        <v>10196533997.429998</v>
      </c>
      <c r="G113" s="241">
        <v>15496509424.360003</v>
      </c>
      <c r="H113" s="241">
        <v>10424575760.800001</v>
      </c>
      <c r="I113" s="241">
        <v>10065459196.73</v>
      </c>
      <c r="J113" s="241">
        <v>10408916219.500002</v>
      </c>
      <c r="K113" s="241">
        <v>9775588620.8700008</v>
      </c>
      <c r="L113" s="241">
        <v>3610646114.4699998</v>
      </c>
      <c r="M113" s="241">
        <v>6954961459.3300009</v>
      </c>
      <c r="N113" s="241">
        <v>3676012792.9300003</v>
      </c>
      <c r="O113" s="241">
        <v>4264926970.2399998</v>
      </c>
      <c r="P113" s="241">
        <v>3542818607.2900004</v>
      </c>
      <c r="Q113" s="241">
        <v>280725642021.09998</v>
      </c>
    </row>
    <row r="114" spans="2:17" x14ac:dyDescent="0.25">
      <c r="B114" s="73" t="s">
        <v>215</v>
      </c>
      <c r="C114" s="185">
        <v>101582852437</v>
      </c>
      <c r="D114" s="185">
        <v>281343526743.06</v>
      </c>
      <c r="E114" s="242">
        <v>192308692857.14999</v>
      </c>
      <c r="F114" s="242">
        <v>10196533997.429998</v>
      </c>
      <c r="G114" s="242">
        <v>15496509424.360003</v>
      </c>
      <c r="H114" s="242">
        <v>10424575760.800001</v>
      </c>
      <c r="I114" s="242">
        <v>10065459196.73</v>
      </c>
      <c r="J114" s="242">
        <v>10408916219.500002</v>
      </c>
      <c r="K114" s="242">
        <v>9775588620.8700008</v>
      </c>
      <c r="L114" s="242">
        <v>3610646114.4699998</v>
      </c>
      <c r="M114" s="242">
        <v>6954961459.3300009</v>
      </c>
      <c r="N114" s="242">
        <v>3676012792.9300003</v>
      </c>
      <c r="O114" s="242">
        <v>4264926970.2399998</v>
      </c>
      <c r="P114" s="242">
        <v>3542818607.2900004</v>
      </c>
      <c r="Q114" s="242">
        <v>280725642021.09998</v>
      </c>
    </row>
    <row r="115" spans="2:17" x14ac:dyDescent="0.25">
      <c r="B115" s="75" t="s">
        <v>101</v>
      </c>
      <c r="C115" s="184">
        <v>35000000</v>
      </c>
      <c r="D115" s="184">
        <v>35000000</v>
      </c>
      <c r="E115" s="178">
        <v>0</v>
      </c>
      <c r="F115" s="178">
        <v>0</v>
      </c>
      <c r="G115" s="178">
        <v>0</v>
      </c>
      <c r="H115" s="178">
        <v>0</v>
      </c>
      <c r="I115" s="178">
        <v>0</v>
      </c>
      <c r="J115" s="178">
        <v>0</v>
      </c>
      <c r="K115" s="178">
        <v>0</v>
      </c>
      <c r="L115" s="178">
        <v>0</v>
      </c>
      <c r="M115" s="178">
        <v>0</v>
      </c>
      <c r="N115" s="178">
        <v>0</v>
      </c>
      <c r="O115" s="178">
        <v>0</v>
      </c>
      <c r="P115" s="178">
        <v>0</v>
      </c>
      <c r="Q115" s="178">
        <v>0</v>
      </c>
    </row>
    <row r="116" spans="2:17" x14ac:dyDescent="0.25">
      <c r="B116" s="74" t="s">
        <v>108</v>
      </c>
      <c r="C116" s="240">
        <v>35000000</v>
      </c>
      <c r="D116" s="240">
        <v>35000000</v>
      </c>
      <c r="E116" s="243">
        <v>0</v>
      </c>
      <c r="F116" s="243">
        <v>0</v>
      </c>
      <c r="G116" s="243">
        <v>0</v>
      </c>
      <c r="H116" s="243">
        <v>0</v>
      </c>
      <c r="I116" s="243">
        <v>0</v>
      </c>
      <c r="J116" s="243">
        <v>0</v>
      </c>
      <c r="K116" s="243">
        <v>0</v>
      </c>
      <c r="L116" s="243">
        <v>0</v>
      </c>
      <c r="M116" s="243">
        <v>0</v>
      </c>
      <c r="N116" s="243">
        <v>0</v>
      </c>
      <c r="O116" s="243">
        <v>0</v>
      </c>
      <c r="P116" s="243">
        <v>0</v>
      </c>
      <c r="Q116" s="243">
        <v>0</v>
      </c>
    </row>
    <row r="117" spans="2:17" x14ac:dyDescent="0.25">
      <c r="B117" s="73" t="s">
        <v>109</v>
      </c>
      <c r="C117" s="185">
        <v>35000000</v>
      </c>
      <c r="D117" s="185">
        <v>35000000</v>
      </c>
      <c r="E117" s="244">
        <v>0</v>
      </c>
      <c r="F117" s="244">
        <v>0</v>
      </c>
      <c r="G117" s="244">
        <v>0</v>
      </c>
      <c r="H117" s="244">
        <v>0</v>
      </c>
      <c r="I117" s="244">
        <v>0</v>
      </c>
      <c r="J117" s="244">
        <v>0</v>
      </c>
      <c r="K117" s="244">
        <v>0</v>
      </c>
      <c r="L117" s="244">
        <v>0</v>
      </c>
      <c r="M117" s="244">
        <v>0</v>
      </c>
      <c r="N117" s="244">
        <v>0</v>
      </c>
      <c r="O117" s="244">
        <v>0</v>
      </c>
      <c r="P117" s="244">
        <v>0</v>
      </c>
      <c r="Q117" s="244">
        <v>0</v>
      </c>
    </row>
    <row r="118" spans="2:17" x14ac:dyDescent="0.25">
      <c r="B118" s="75" t="s">
        <v>162</v>
      </c>
      <c r="C118" s="87">
        <v>0</v>
      </c>
      <c r="D118" s="87">
        <v>0</v>
      </c>
      <c r="E118" s="178">
        <v>0</v>
      </c>
      <c r="F118" s="178">
        <v>0</v>
      </c>
      <c r="G118" s="178">
        <v>0</v>
      </c>
      <c r="H118" s="178">
        <v>0</v>
      </c>
      <c r="I118" s="178">
        <v>0</v>
      </c>
      <c r="J118" s="178">
        <v>0</v>
      </c>
      <c r="K118" s="178">
        <v>0</v>
      </c>
      <c r="L118" s="178">
        <v>0</v>
      </c>
      <c r="M118" s="178">
        <v>0</v>
      </c>
      <c r="N118" s="178">
        <v>0</v>
      </c>
      <c r="O118" s="178">
        <v>0</v>
      </c>
      <c r="P118" s="178">
        <v>0</v>
      </c>
      <c r="Q118" s="178">
        <v>0</v>
      </c>
    </row>
    <row r="119" spans="2:17" x14ac:dyDescent="0.25">
      <c r="B119" s="74" t="s">
        <v>191</v>
      </c>
      <c r="C119" s="90">
        <v>0</v>
      </c>
      <c r="D119" s="90"/>
      <c r="E119" s="243">
        <v>0</v>
      </c>
      <c r="F119" s="243">
        <v>0</v>
      </c>
      <c r="G119" s="243">
        <v>0</v>
      </c>
      <c r="H119" s="243">
        <v>0</v>
      </c>
      <c r="I119" s="243">
        <v>0</v>
      </c>
      <c r="J119" s="243">
        <v>0</v>
      </c>
      <c r="K119" s="243">
        <v>0</v>
      </c>
      <c r="L119" s="243">
        <v>0</v>
      </c>
      <c r="M119" s="243">
        <v>0</v>
      </c>
      <c r="N119" s="243">
        <v>0</v>
      </c>
      <c r="O119" s="243">
        <v>0</v>
      </c>
      <c r="P119" s="243"/>
      <c r="Q119" s="243">
        <v>0</v>
      </c>
    </row>
    <row r="120" spans="2:17" x14ac:dyDescent="0.25">
      <c r="B120" s="73" t="s">
        <v>197</v>
      </c>
      <c r="C120" s="89">
        <v>0</v>
      </c>
      <c r="D120" s="89"/>
      <c r="E120" s="244">
        <v>0</v>
      </c>
      <c r="F120" s="244">
        <v>0</v>
      </c>
      <c r="G120" s="244">
        <v>0</v>
      </c>
      <c r="H120" s="244">
        <v>0</v>
      </c>
      <c r="I120" s="244">
        <v>0</v>
      </c>
      <c r="J120" s="244">
        <v>0</v>
      </c>
      <c r="K120" s="244">
        <v>0</v>
      </c>
      <c r="L120" s="244">
        <v>0</v>
      </c>
      <c r="M120" s="244">
        <v>0</v>
      </c>
      <c r="N120" s="244">
        <v>0</v>
      </c>
      <c r="O120" s="244">
        <v>0</v>
      </c>
      <c r="P120" s="244"/>
      <c r="Q120" s="244">
        <v>0</v>
      </c>
    </row>
    <row r="121" spans="2:17" ht="3" customHeight="1" x14ac:dyDescent="0.25">
      <c r="B121" s="38"/>
      <c r="C121" s="87"/>
      <c r="D121" s="87"/>
      <c r="E121" s="87"/>
      <c r="F121" s="87"/>
      <c r="G121" s="87"/>
      <c r="H121" s="87"/>
      <c r="I121" s="87"/>
      <c r="J121" s="87"/>
      <c r="K121" s="87"/>
      <c r="L121" s="87"/>
      <c r="M121" s="87"/>
      <c r="N121" s="87"/>
      <c r="O121" s="87"/>
      <c r="P121" s="87"/>
      <c r="Q121" s="87">
        <v>0</v>
      </c>
    </row>
    <row r="122" spans="2:17" x14ac:dyDescent="0.25">
      <c r="B122" s="149" t="s">
        <v>216</v>
      </c>
      <c r="C122" s="207">
        <v>101617852437</v>
      </c>
      <c r="D122" s="207">
        <v>281378526743.06</v>
      </c>
      <c r="E122" s="208">
        <v>192308692857.14999</v>
      </c>
      <c r="F122" s="209">
        <v>10196533997.429998</v>
      </c>
      <c r="G122" s="210">
        <v>15496509424.360003</v>
      </c>
      <c r="H122" s="208">
        <v>10424575760.800001</v>
      </c>
      <c r="I122" s="209">
        <v>10065459196.73</v>
      </c>
      <c r="J122" s="210">
        <v>10408916219.500002</v>
      </c>
      <c r="K122" s="208">
        <v>9775588620.8700008</v>
      </c>
      <c r="L122" s="209">
        <v>3610646114.4699998</v>
      </c>
      <c r="M122" s="210">
        <v>6954961459.3300009</v>
      </c>
      <c r="N122" s="208">
        <v>3676012792.9300003</v>
      </c>
      <c r="O122" s="209">
        <v>4264926970.2399998</v>
      </c>
      <c r="P122" s="209">
        <v>3542818607.2900004</v>
      </c>
      <c r="Q122" s="211">
        <v>280725642021.09998</v>
      </c>
    </row>
    <row r="123" spans="2:17" x14ac:dyDescent="0.25">
      <c r="B123" s="7"/>
      <c r="C123" s="89"/>
      <c r="D123" s="89"/>
      <c r="E123" s="89"/>
      <c r="F123" s="89"/>
      <c r="G123" s="89"/>
      <c r="H123" s="89"/>
      <c r="I123" s="89"/>
      <c r="J123" s="89"/>
      <c r="K123" s="89"/>
      <c r="L123" s="89"/>
      <c r="M123" s="89"/>
      <c r="N123" s="89"/>
      <c r="O123" s="89"/>
      <c r="P123" s="89"/>
      <c r="Q123" s="89"/>
    </row>
    <row r="124" spans="2:17" x14ac:dyDescent="0.25">
      <c r="B124" s="149" t="s">
        <v>217</v>
      </c>
      <c r="C124" s="207">
        <v>630933918027</v>
      </c>
      <c r="D124" s="207">
        <v>818206156686.97998</v>
      </c>
      <c r="E124" s="208">
        <v>220871988136.59998</v>
      </c>
      <c r="F124" s="209">
        <v>44476185801.189995</v>
      </c>
      <c r="G124" s="210">
        <v>62654670869.710014</v>
      </c>
      <c r="H124" s="208">
        <v>51575005593.619987</v>
      </c>
      <c r="I124" s="209">
        <v>48193485596.029999</v>
      </c>
      <c r="J124" s="210">
        <v>65105000048.520004</v>
      </c>
      <c r="K124" s="208">
        <v>54130679189.110001</v>
      </c>
      <c r="L124" s="209">
        <v>39790011248.980003</v>
      </c>
      <c r="M124" s="210">
        <v>53240504066.770004</v>
      </c>
      <c r="N124" s="208">
        <v>39690623360.170006</v>
      </c>
      <c r="O124" s="209">
        <v>54208038593.480003</v>
      </c>
      <c r="P124" s="209">
        <v>64554640255.899994</v>
      </c>
      <c r="Q124" s="211">
        <v>798490832760.07996</v>
      </c>
    </row>
    <row r="125" spans="2:17" ht="39.75" customHeight="1" x14ac:dyDescent="0.25">
      <c r="B125" s="338" t="s">
        <v>218</v>
      </c>
      <c r="C125" s="338"/>
      <c r="D125" s="338"/>
      <c r="E125" s="338"/>
      <c r="F125" s="338"/>
      <c r="G125" s="338"/>
      <c r="H125" s="338"/>
      <c r="I125" s="338"/>
      <c r="J125" s="338"/>
      <c r="K125" s="338"/>
      <c r="L125" s="338"/>
      <c r="M125" s="338"/>
      <c r="N125" s="338"/>
      <c r="O125" s="338"/>
      <c r="P125" s="338"/>
      <c r="Q125" s="338"/>
    </row>
    <row r="126" spans="2:17" ht="51.75" customHeight="1" x14ac:dyDescent="0.25">
      <c r="B126" s="339" t="s">
        <v>219</v>
      </c>
      <c r="C126" s="339"/>
      <c r="D126" s="339"/>
      <c r="E126" s="339"/>
      <c r="F126" s="339"/>
      <c r="G126" s="339"/>
      <c r="H126" s="339"/>
      <c r="I126" s="339"/>
      <c r="J126" s="339"/>
      <c r="K126" s="339"/>
      <c r="L126" s="339"/>
      <c r="M126" s="339"/>
      <c r="N126" s="339"/>
      <c r="O126" s="339"/>
      <c r="P126" s="339"/>
      <c r="Q126" s="339"/>
    </row>
    <row r="127" spans="2:17" x14ac:dyDescent="0.25">
      <c r="B127" s="10"/>
      <c r="C127" s="10"/>
      <c r="D127" s="10"/>
      <c r="E127" s="71"/>
      <c r="F127" s="71"/>
      <c r="G127" s="71"/>
      <c r="H127" s="71"/>
      <c r="I127" s="71"/>
      <c r="J127" s="71"/>
      <c r="K127" s="71"/>
      <c r="L127" s="71"/>
      <c r="M127" s="71"/>
      <c r="N127" s="71"/>
      <c r="O127" s="71"/>
      <c r="P127" s="71"/>
      <c r="Q127" s="71"/>
    </row>
    <row r="128" spans="2:17" x14ac:dyDescent="0.25">
      <c r="B128" s="10"/>
      <c r="C128" s="10"/>
      <c r="D128" s="10"/>
      <c r="E128" s="72"/>
      <c r="F128" s="72"/>
      <c r="G128" s="72"/>
      <c r="H128" s="72"/>
      <c r="I128" s="72"/>
      <c r="J128" s="72"/>
      <c r="K128" s="72"/>
      <c r="L128" s="72"/>
      <c r="M128" s="72"/>
      <c r="N128" s="72"/>
      <c r="O128" s="72"/>
      <c r="P128" s="72"/>
      <c r="Q128" s="72"/>
    </row>
    <row r="129" spans="2:18" x14ac:dyDescent="0.25">
      <c r="B129" s="10"/>
      <c r="C129" s="71"/>
      <c r="D129" s="71"/>
      <c r="E129" s="71"/>
      <c r="F129" s="71"/>
      <c r="G129" s="71"/>
      <c r="H129" s="71"/>
      <c r="I129" s="71"/>
      <c r="J129" s="71"/>
      <c r="K129" s="71"/>
      <c r="L129" s="71"/>
      <c r="M129" s="71"/>
      <c r="N129" s="71"/>
      <c r="O129" s="71"/>
      <c r="P129" s="71"/>
      <c r="Q129" s="71"/>
      <c r="R129" s="71"/>
    </row>
    <row r="130" spans="2:18" x14ac:dyDescent="0.25">
      <c r="B130" s="10"/>
      <c r="C130" s="10"/>
      <c r="D130" s="10"/>
      <c r="E130" s="71"/>
      <c r="F130" s="71"/>
      <c r="G130" s="71"/>
      <c r="H130" s="71"/>
      <c r="I130" s="71"/>
      <c r="J130" s="71"/>
      <c r="K130" s="71"/>
      <c r="L130" s="71"/>
      <c r="M130" s="71"/>
      <c r="N130" s="71"/>
      <c r="O130" s="71"/>
      <c r="P130" s="71"/>
      <c r="Q130" s="71"/>
    </row>
    <row r="131" spans="2:18" x14ac:dyDescent="0.25">
      <c r="B131" s="10"/>
      <c r="C131" s="10"/>
      <c r="D131" s="10"/>
      <c r="E131" s="10"/>
      <c r="F131" s="10"/>
    </row>
  </sheetData>
  <mergeCells count="10">
    <mergeCell ref="B125:Q125"/>
    <mergeCell ref="B126:Q126"/>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54"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D321-5CE5-4191-AFFA-5FD7DFAF4840}">
  <sheetPr codeName="Hoja13"/>
  <dimension ref="A2:R120"/>
  <sheetViews>
    <sheetView showGridLines="0" zoomScale="85" zoomScaleNormal="85" workbookViewId="0">
      <selection activeCell="C12" sqref="C12"/>
    </sheetView>
  </sheetViews>
  <sheetFormatPr defaultColWidth="11.42578125" defaultRowHeight="15" x14ac:dyDescent="0.25"/>
  <cols>
    <col min="1" max="1" width="7.7109375" customWidth="1"/>
    <col min="2" max="2" width="75.28515625" customWidth="1"/>
    <col min="3" max="3" width="13.85546875" style="81" customWidth="1"/>
    <col min="4" max="4" width="13.42578125" style="81" customWidth="1"/>
    <col min="5" max="13" width="11.42578125" style="80" customWidth="1"/>
    <col min="14" max="14" width="10.85546875" customWidth="1"/>
    <col min="15" max="15" width="10.42578125" customWidth="1"/>
    <col min="16" max="16" width="10.7109375" customWidth="1"/>
    <col min="17" max="17" width="11.42578125" style="80" customWidth="1"/>
    <col min="18" max="18" width="14.140625" bestFit="1" customWidth="1"/>
  </cols>
  <sheetData>
    <row r="2" spans="1:18" ht="28.5" x14ac:dyDescent="0.25">
      <c r="B2" s="324" t="s">
        <v>0</v>
      </c>
      <c r="C2" s="325"/>
      <c r="D2" s="325"/>
      <c r="E2" s="325"/>
      <c r="F2" s="325"/>
      <c r="G2" s="325"/>
      <c r="H2" s="325"/>
      <c r="I2" s="325"/>
      <c r="J2" s="325"/>
      <c r="K2" s="325"/>
      <c r="L2" s="325"/>
      <c r="M2" s="325"/>
      <c r="N2" s="325"/>
      <c r="O2" s="325"/>
      <c r="P2" s="325"/>
      <c r="Q2" s="325"/>
      <c r="R2" s="1"/>
    </row>
    <row r="3" spans="1:18" ht="21" x14ac:dyDescent="0.25">
      <c r="A3" s="2"/>
      <c r="B3" s="326" t="s">
        <v>1</v>
      </c>
      <c r="C3" s="327"/>
      <c r="D3" s="327"/>
      <c r="E3" s="327"/>
      <c r="F3" s="327"/>
      <c r="G3" s="327"/>
      <c r="H3" s="327"/>
      <c r="I3" s="327"/>
      <c r="J3" s="327"/>
      <c r="K3" s="327"/>
      <c r="L3" s="327"/>
      <c r="M3" s="327"/>
      <c r="N3" s="327"/>
      <c r="O3" s="327"/>
      <c r="P3" s="327"/>
      <c r="Q3" s="327"/>
      <c r="R3" s="3"/>
    </row>
    <row r="4" spans="1:18" ht="15.75" x14ac:dyDescent="0.25">
      <c r="A4" s="2"/>
      <c r="B4" s="328" t="s">
        <v>2</v>
      </c>
      <c r="C4" s="329"/>
      <c r="D4" s="329"/>
      <c r="E4" s="329"/>
      <c r="F4" s="329"/>
      <c r="G4" s="329"/>
      <c r="H4" s="329"/>
      <c r="I4" s="329"/>
      <c r="J4" s="329"/>
      <c r="K4" s="329"/>
      <c r="L4" s="329"/>
      <c r="M4" s="329"/>
      <c r="N4" s="329"/>
      <c r="O4" s="329"/>
      <c r="P4" s="329"/>
      <c r="Q4" s="329"/>
      <c r="R4" s="3"/>
    </row>
    <row r="5" spans="1:18" ht="15.75" x14ac:dyDescent="0.25">
      <c r="A5" s="2"/>
      <c r="B5" s="328" t="s">
        <v>3</v>
      </c>
      <c r="C5" s="329"/>
      <c r="D5" s="329"/>
      <c r="E5" s="329"/>
      <c r="F5" s="329"/>
      <c r="G5" s="329"/>
      <c r="H5" s="329"/>
      <c r="I5" s="329"/>
      <c r="J5" s="329"/>
      <c r="K5" s="329"/>
      <c r="L5" s="329"/>
      <c r="M5" s="329"/>
      <c r="N5" s="329"/>
      <c r="O5" s="329"/>
      <c r="P5" s="329"/>
      <c r="Q5" s="329"/>
      <c r="R5" s="3"/>
    </row>
    <row r="6" spans="1:18" x14ac:dyDescent="0.25">
      <c r="A6" s="2"/>
      <c r="B6" s="330"/>
      <c r="C6" s="331"/>
      <c r="D6" s="331"/>
      <c r="E6" s="331"/>
      <c r="F6" s="331"/>
      <c r="G6" s="331"/>
      <c r="H6" s="331"/>
      <c r="I6" s="331"/>
      <c r="J6" s="331"/>
      <c r="K6" s="331"/>
      <c r="L6" s="331"/>
      <c r="M6" s="331"/>
      <c r="N6" s="331"/>
      <c r="O6" s="331"/>
      <c r="P6" s="331"/>
      <c r="Q6" s="331"/>
      <c r="R6" s="3"/>
    </row>
    <row r="7" spans="1:18" x14ac:dyDescent="0.25">
      <c r="A7" s="2"/>
      <c r="B7" s="4" t="s">
        <v>220</v>
      </c>
      <c r="C7" s="95"/>
      <c r="D7" s="95"/>
      <c r="F7" s="94"/>
      <c r="G7" s="94"/>
      <c r="H7" s="94"/>
      <c r="Q7" s="88" t="s">
        <v>5</v>
      </c>
    </row>
    <row r="8" spans="1:18" ht="22.5" customHeight="1" x14ac:dyDescent="0.25">
      <c r="B8" s="320" t="s">
        <v>6</v>
      </c>
      <c r="C8" s="341" t="s">
        <v>7</v>
      </c>
      <c r="D8" s="341" t="s">
        <v>8</v>
      </c>
      <c r="E8" s="333" t="s">
        <v>9</v>
      </c>
      <c r="F8" s="333"/>
      <c r="G8" s="333"/>
      <c r="H8" s="333"/>
      <c r="I8" s="333"/>
      <c r="J8" s="333"/>
      <c r="K8" s="333"/>
      <c r="L8" s="333"/>
      <c r="M8" s="333"/>
      <c r="N8" s="333"/>
      <c r="O8" s="333"/>
      <c r="P8" s="333"/>
      <c r="Q8" s="334"/>
    </row>
    <row r="9" spans="1:18" ht="22.5" customHeight="1" x14ac:dyDescent="0.25">
      <c r="B9" s="320"/>
      <c r="C9" s="342"/>
      <c r="D9" s="342"/>
      <c r="E9" s="91" t="s">
        <v>56</v>
      </c>
      <c r="F9" s="93" t="s">
        <v>57</v>
      </c>
      <c r="G9" s="92" t="s">
        <v>58</v>
      </c>
      <c r="H9" s="91" t="s">
        <v>59</v>
      </c>
      <c r="I9" s="93" t="s">
        <v>60</v>
      </c>
      <c r="J9" s="92" t="s">
        <v>61</v>
      </c>
      <c r="K9" s="91" t="s">
        <v>62</v>
      </c>
      <c r="L9" s="93" t="s">
        <v>63</v>
      </c>
      <c r="M9" s="92" t="s">
        <v>64</v>
      </c>
      <c r="N9" s="154" t="s">
        <v>65</v>
      </c>
      <c r="O9" s="155" t="s">
        <v>66</v>
      </c>
      <c r="P9" s="156" t="s">
        <v>67</v>
      </c>
      <c r="Q9" s="91" t="s">
        <v>10</v>
      </c>
    </row>
    <row r="10" spans="1:18" x14ac:dyDescent="0.25">
      <c r="B10" s="38" t="s">
        <v>101</v>
      </c>
      <c r="C10" s="245">
        <v>113688037458</v>
      </c>
      <c r="D10" s="245">
        <v>110303884057.64967</v>
      </c>
      <c r="E10" s="245">
        <v>6900059875.7100019</v>
      </c>
      <c r="F10" s="245">
        <v>11412358898.030005</v>
      </c>
      <c r="G10" s="245">
        <v>9569682611.1100044</v>
      </c>
      <c r="H10" s="245">
        <v>8836815526.8300228</v>
      </c>
      <c r="I10" s="245">
        <v>8364784411.9400139</v>
      </c>
      <c r="J10" s="245">
        <v>7917596746.1000175</v>
      </c>
      <c r="K10" s="245">
        <v>7843041791.0000162</v>
      </c>
      <c r="L10" s="245">
        <v>8102855536.6100159</v>
      </c>
      <c r="M10" s="245">
        <v>7966729419.8600092</v>
      </c>
      <c r="N10" s="245">
        <v>7771517491.4300203</v>
      </c>
      <c r="O10" s="245">
        <v>9597361488.6900101</v>
      </c>
      <c r="P10" s="245">
        <v>12704652558.410002</v>
      </c>
      <c r="Q10" s="245">
        <v>106987456355.72014</v>
      </c>
      <c r="R10" s="81"/>
    </row>
    <row r="11" spans="1:18" x14ac:dyDescent="0.25">
      <c r="B11" s="6" t="s">
        <v>102</v>
      </c>
      <c r="C11" s="246">
        <v>65996655375</v>
      </c>
      <c r="D11" s="246">
        <v>59900341930.22963</v>
      </c>
      <c r="E11" s="246">
        <v>3596454569.8200011</v>
      </c>
      <c r="F11" s="246">
        <v>7674060139.7100077</v>
      </c>
      <c r="G11" s="246">
        <v>5377669046.930006</v>
      </c>
      <c r="H11" s="246">
        <v>5081718070.5400238</v>
      </c>
      <c r="I11" s="246">
        <v>4311059126.570014</v>
      </c>
      <c r="J11" s="246">
        <v>4059074811.7200193</v>
      </c>
      <c r="K11" s="246">
        <v>4239443657.6000142</v>
      </c>
      <c r="L11" s="246">
        <v>4085738673.6600165</v>
      </c>
      <c r="M11" s="246">
        <v>4079668481.2400103</v>
      </c>
      <c r="N11" s="240">
        <v>3972986214.5500221</v>
      </c>
      <c r="O11" s="240">
        <v>4568234518.6200104</v>
      </c>
      <c r="P11" s="240">
        <v>6857302237.2900038</v>
      </c>
      <c r="Q11" s="246">
        <v>57903409548.250153</v>
      </c>
      <c r="R11" s="7"/>
    </row>
    <row r="12" spans="1:18" x14ac:dyDescent="0.25">
      <c r="B12" s="7" t="s">
        <v>103</v>
      </c>
      <c r="C12" s="247">
        <v>5594295170</v>
      </c>
      <c r="D12" s="247">
        <v>5694295170</v>
      </c>
      <c r="E12" s="247">
        <v>466191253.66999978</v>
      </c>
      <c r="F12" s="247">
        <v>466191261.96999979</v>
      </c>
      <c r="G12" s="247">
        <v>466191255.61999977</v>
      </c>
      <c r="H12" s="247">
        <v>466191211.58999974</v>
      </c>
      <c r="I12" s="247">
        <v>466191213.58999974</v>
      </c>
      <c r="J12" s="247">
        <v>466191210.58999974</v>
      </c>
      <c r="K12" s="247">
        <v>466191207.58999968</v>
      </c>
      <c r="L12" s="247">
        <v>466191210.58999968</v>
      </c>
      <c r="M12" s="247">
        <v>466191207.58999968</v>
      </c>
      <c r="N12" s="185">
        <v>466191359.14999974</v>
      </c>
      <c r="O12" s="185">
        <v>466191359.1499998</v>
      </c>
      <c r="P12" s="185">
        <v>566191340.42999983</v>
      </c>
      <c r="Q12" s="247">
        <v>5694295091.5299969</v>
      </c>
      <c r="R12" s="8"/>
    </row>
    <row r="13" spans="1:18" x14ac:dyDescent="0.25">
      <c r="B13" s="7" t="s">
        <v>104</v>
      </c>
      <c r="C13" s="247">
        <v>30401236664</v>
      </c>
      <c r="D13" s="247">
        <v>28465102259.610023</v>
      </c>
      <c r="E13" s="247">
        <v>1419944190.5100007</v>
      </c>
      <c r="F13" s="247">
        <v>2064426154.0999992</v>
      </c>
      <c r="G13" s="247">
        <v>2352267399.9300098</v>
      </c>
      <c r="H13" s="247">
        <v>2106501381.3599994</v>
      </c>
      <c r="I13" s="247">
        <v>2121442960.0600042</v>
      </c>
      <c r="J13" s="247">
        <v>1865405685.9499998</v>
      </c>
      <c r="K13" s="247">
        <v>2058333830.7600017</v>
      </c>
      <c r="L13" s="247">
        <v>1973768008.0299969</v>
      </c>
      <c r="M13" s="247">
        <v>1832900698.7299979</v>
      </c>
      <c r="N13" s="185">
        <v>1773371381.4400024</v>
      </c>
      <c r="O13" s="185">
        <v>2376618805.099999</v>
      </c>
      <c r="P13" s="185">
        <v>4543590212.4900026</v>
      </c>
      <c r="Q13" s="247">
        <v>26488570708.460014</v>
      </c>
      <c r="R13" s="8"/>
    </row>
    <row r="14" spans="1:18" x14ac:dyDescent="0.25">
      <c r="B14" s="7" t="s">
        <v>105</v>
      </c>
      <c r="C14" s="247">
        <v>21740141628</v>
      </c>
      <c r="D14" s="247">
        <v>17427723515.620094</v>
      </c>
      <c r="E14" s="247">
        <v>1414411212.9699998</v>
      </c>
      <c r="F14" s="247">
        <v>1636079632.9699998</v>
      </c>
      <c r="G14" s="247">
        <v>1487431646.2099998</v>
      </c>
      <c r="H14" s="247">
        <v>1438117555.9199965</v>
      </c>
      <c r="I14" s="247">
        <v>1427517040.2499962</v>
      </c>
      <c r="J14" s="247">
        <v>1431570002.5099964</v>
      </c>
      <c r="K14" s="247">
        <v>1419010706.5799963</v>
      </c>
      <c r="L14" s="247">
        <v>1349871542.3699965</v>
      </c>
      <c r="M14" s="247">
        <v>1484668662.2499957</v>
      </c>
      <c r="N14" s="185">
        <v>1437515561.7099965</v>
      </c>
      <c r="O14" s="185">
        <v>1429516441.6999998</v>
      </c>
      <c r="P14" s="185">
        <v>1451612770.7</v>
      </c>
      <c r="Q14" s="247">
        <v>17407322776.139977</v>
      </c>
      <c r="R14" s="8"/>
    </row>
    <row r="15" spans="1:18" x14ac:dyDescent="0.25">
      <c r="B15" s="7" t="s">
        <v>106</v>
      </c>
      <c r="C15" s="247">
        <v>8260981913</v>
      </c>
      <c r="D15" s="247">
        <v>8313220985.0000019</v>
      </c>
      <c r="E15" s="247">
        <v>295907912.6699999</v>
      </c>
      <c r="F15" s="247">
        <v>3507363090.6700006</v>
      </c>
      <c r="G15" s="247">
        <v>1071778745.1700001</v>
      </c>
      <c r="H15" s="247">
        <v>1070907921.6700002</v>
      </c>
      <c r="I15" s="247">
        <v>295907912.6699999</v>
      </c>
      <c r="J15" s="247">
        <v>295907912.6699999</v>
      </c>
      <c r="K15" s="247">
        <v>295907912.6699999</v>
      </c>
      <c r="L15" s="247">
        <v>295907912.6699999</v>
      </c>
      <c r="M15" s="247">
        <v>295907912.67000002</v>
      </c>
      <c r="N15" s="185">
        <v>295907912.2499997</v>
      </c>
      <c r="O15" s="185">
        <v>295907912.67000002</v>
      </c>
      <c r="P15" s="185">
        <v>295907913.67000002</v>
      </c>
      <c r="Q15" s="247">
        <v>8313220972.1199999</v>
      </c>
      <c r="R15" s="8"/>
    </row>
    <row r="16" spans="1:18" x14ac:dyDescent="0.25">
      <c r="B16" s="6" t="s">
        <v>108</v>
      </c>
      <c r="C16" s="246">
        <v>7359377719</v>
      </c>
      <c r="D16" s="246">
        <v>7562708260.0000019</v>
      </c>
      <c r="E16" s="246">
        <v>580180912.72000003</v>
      </c>
      <c r="F16" s="246">
        <v>574689536.05000007</v>
      </c>
      <c r="G16" s="246">
        <v>597390945.79000008</v>
      </c>
      <c r="H16" s="246">
        <v>541998275.62</v>
      </c>
      <c r="I16" s="246">
        <v>652181778.49000001</v>
      </c>
      <c r="J16" s="246">
        <v>695478339.55000043</v>
      </c>
      <c r="K16" s="246">
        <v>524578832.29999983</v>
      </c>
      <c r="L16" s="246">
        <v>546443049.80000007</v>
      </c>
      <c r="M16" s="246">
        <v>602613281.74000013</v>
      </c>
      <c r="N16" s="240">
        <v>545621008.07000029</v>
      </c>
      <c r="O16" s="240">
        <v>602721372.12</v>
      </c>
      <c r="P16" s="240">
        <v>955198512.93000042</v>
      </c>
      <c r="Q16" s="246">
        <v>7419095845.1800003</v>
      </c>
      <c r="R16" s="7"/>
    </row>
    <row r="17" spans="2:18" x14ac:dyDescent="0.25">
      <c r="B17" s="7" t="s">
        <v>109</v>
      </c>
      <c r="C17" s="247">
        <v>1992396084</v>
      </c>
      <c r="D17" s="247">
        <v>2327564784.2900019</v>
      </c>
      <c r="E17" s="247">
        <v>183632982.89000002</v>
      </c>
      <c r="F17" s="247">
        <v>169227862.23000008</v>
      </c>
      <c r="G17" s="247">
        <v>205060835.42999989</v>
      </c>
      <c r="H17" s="247">
        <v>103904500.19000003</v>
      </c>
      <c r="I17" s="247">
        <v>265743987.73000002</v>
      </c>
      <c r="J17" s="247">
        <v>218314096.09999993</v>
      </c>
      <c r="K17" s="247">
        <v>96509516.310000032</v>
      </c>
      <c r="L17" s="247">
        <v>132215180.24999991</v>
      </c>
      <c r="M17" s="247">
        <v>186931458.86999992</v>
      </c>
      <c r="N17" s="185">
        <v>128266193.42</v>
      </c>
      <c r="O17" s="185">
        <v>180553377.92999998</v>
      </c>
      <c r="P17" s="185">
        <v>406665004.66000003</v>
      </c>
      <c r="Q17" s="247">
        <v>2277024996.0100002</v>
      </c>
      <c r="R17" s="8"/>
    </row>
    <row r="18" spans="2:18" x14ac:dyDescent="0.25">
      <c r="B18" s="7" t="s">
        <v>110</v>
      </c>
      <c r="C18" s="247">
        <v>5276981635</v>
      </c>
      <c r="D18" s="247">
        <v>5145143475.71</v>
      </c>
      <c r="E18" s="247">
        <v>396547929.82999992</v>
      </c>
      <c r="F18" s="247">
        <v>405461673.82000005</v>
      </c>
      <c r="G18" s="247">
        <v>392330110.36000007</v>
      </c>
      <c r="H18" s="247">
        <v>438093775.42999995</v>
      </c>
      <c r="I18" s="247">
        <v>386437790.75999981</v>
      </c>
      <c r="J18" s="247">
        <v>477164243.44999981</v>
      </c>
      <c r="K18" s="247">
        <v>428069315.98999977</v>
      </c>
      <c r="L18" s="247">
        <v>414227869.54999995</v>
      </c>
      <c r="M18" s="247">
        <v>415681822.87000006</v>
      </c>
      <c r="N18" s="185">
        <v>417354814.65000004</v>
      </c>
      <c r="O18" s="185">
        <v>422167994.18999994</v>
      </c>
      <c r="P18" s="185">
        <v>548533508.2700001</v>
      </c>
      <c r="Q18" s="247">
        <v>5142070849.1700001</v>
      </c>
      <c r="R18" s="8"/>
    </row>
    <row r="19" spans="2:18" x14ac:dyDescent="0.25">
      <c r="B19" s="7" t="s">
        <v>111</v>
      </c>
      <c r="C19" s="247">
        <v>90000000</v>
      </c>
      <c r="D19" s="247">
        <v>90000000</v>
      </c>
      <c r="E19" s="88">
        <v>0</v>
      </c>
      <c r="F19" s="88">
        <v>0</v>
      </c>
      <c r="G19" s="88">
        <v>0</v>
      </c>
      <c r="H19" s="88">
        <v>0</v>
      </c>
      <c r="I19" s="88">
        <v>0</v>
      </c>
      <c r="J19" s="88">
        <v>0</v>
      </c>
      <c r="K19" s="88">
        <v>0</v>
      </c>
      <c r="L19" s="88">
        <v>0</v>
      </c>
      <c r="M19" s="88">
        <v>0</v>
      </c>
      <c r="N19" s="89">
        <v>0</v>
      </c>
      <c r="O19" s="89">
        <v>0</v>
      </c>
      <c r="P19" s="89">
        <v>0</v>
      </c>
      <c r="Q19" s="88">
        <v>0</v>
      </c>
      <c r="R19" s="8"/>
    </row>
    <row r="20" spans="2:18" x14ac:dyDescent="0.25">
      <c r="B20" s="6" t="s">
        <v>112</v>
      </c>
      <c r="C20" s="246">
        <v>16780290914.000002</v>
      </c>
      <c r="D20" s="246">
        <v>17248992948.519997</v>
      </c>
      <c r="E20" s="246">
        <v>1039433019.1199999</v>
      </c>
      <c r="F20" s="246">
        <v>1184409584.4799995</v>
      </c>
      <c r="G20" s="246">
        <v>1463199180.1699996</v>
      </c>
      <c r="H20" s="246">
        <v>1235009252.4899995</v>
      </c>
      <c r="I20" s="246">
        <v>1397787494.2800009</v>
      </c>
      <c r="J20" s="246">
        <v>1254982108.8299978</v>
      </c>
      <c r="K20" s="246">
        <v>1172888949.1499996</v>
      </c>
      <c r="L20" s="246">
        <v>1372355400.2199981</v>
      </c>
      <c r="M20" s="246">
        <v>1298465509.539999</v>
      </c>
      <c r="N20" s="240">
        <v>1226909676.8099988</v>
      </c>
      <c r="O20" s="240">
        <v>2042184494.1000004</v>
      </c>
      <c r="P20" s="240">
        <v>1931616681.7800004</v>
      </c>
      <c r="Q20" s="246">
        <v>16619241350.969992</v>
      </c>
      <c r="R20" s="7"/>
    </row>
    <row r="21" spans="2:18" x14ac:dyDescent="0.25">
      <c r="B21" s="7" t="s">
        <v>113</v>
      </c>
      <c r="C21" s="247">
        <v>14136495223</v>
      </c>
      <c r="D21" s="247">
        <v>15854770160.059996</v>
      </c>
      <c r="E21" s="247">
        <v>1001387257.1799999</v>
      </c>
      <c r="F21" s="247">
        <v>1124589475.28</v>
      </c>
      <c r="G21" s="247">
        <v>1361870584.3799996</v>
      </c>
      <c r="H21" s="247">
        <v>1194791888.5400002</v>
      </c>
      <c r="I21" s="247">
        <v>1329413315.3300002</v>
      </c>
      <c r="J21" s="247">
        <v>1167479994.8099995</v>
      </c>
      <c r="K21" s="247">
        <v>1125608329.47</v>
      </c>
      <c r="L21" s="247">
        <v>1296594655.2999992</v>
      </c>
      <c r="M21" s="247">
        <v>1232589964.1499996</v>
      </c>
      <c r="N21" s="185">
        <v>1164923362.5699999</v>
      </c>
      <c r="O21" s="185">
        <v>1882840698.4199996</v>
      </c>
      <c r="P21" s="185">
        <v>1588094199.3100009</v>
      </c>
      <c r="Q21" s="247">
        <v>15470183724.739998</v>
      </c>
      <c r="R21" s="8"/>
    </row>
    <row r="22" spans="2:18" x14ac:dyDescent="0.25">
      <c r="B22" s="7" t="s">
        <v>114</v>
      </c>
      <c r="C22" s="247">
        <v>2614598121</v>
      </c>
      <c r="D22" s="247">
        <v>1364025218.4599993</v>
      </c>
      <c r="E22" s="247">
        <v>36036281.119999997</v>
      </c>
      <c r="F22" s="247">
        <v>57815729.420000002</v>
      </c>
      <c r="G22" s="247">
        <v>98184896.600000039</v>
      </c>
      <c r="H22" s="247">
        <v>38212459.520000003</v>
      </c>
      <c r="I22" s="247">
        <v>66145980.410000034</v>
      </c>
      <c r="J22" s="247">
        <v>85466965.430000022</v>
      </c>
      <c r="K22" s="247">
        <v>45215988.95000001</v>
      </c>
      <c r="L22" s="247">
        <v>73194422.36999999</v>
      </c>
      <c r="M22" s="247">
        <v>63909188.200000025</v>
      </c>
      <c r="N22" s="185">
        <v>59921757.529999994</v>
      </c>
      <c r="O22" s="185">
        <v>154839761.47999999</v>
      </c>
      <c r="P22" s="185">
        <v>339924849.13000005</v>
      </c>
      <c r="Q22" s="247">
        <v>1118868280.1600003</v>
      </c>
      <c r="R22" s="8"/>
    </row>
    <row r="23" spans="2:18" ht="32.25" customHeight="1" x14ac:dyDescent="0.25">
      <c r="B23" s="23" t="s">
        <v>115</v>
      </c>
      <c r="C23" s="247">
        <v>29197570</v>
      </c>
      <c r="D23" s="247">
        <v>30197570</v>
      </c>
      <c r="E23" s="247">
        <v>2009480.8199999998</v>
      </c>
      <c r="F23" s="247">
        <v>2004379.7799999998</v>
      </c>
      <c r="G23" s="247">
        <v>3143699.19</v>
      </c>
      <c r="H23" s="247">
        <v>2004904.4300000004</v>
      </c>
      <c r="I23" s="247">
        <v>2228198.5399999996</v>
      </c>
      <c r="J23" s="247">
        <v>2035148.5899999999</v>
      </c>
      <c r="K23" s="247">
        <v>2064630.7300000002</v>
      </c>
      <c r="L23" s="247">
        <v>2566322.5499999998</v>
      </c>
      <c r="M23" s="247">
        <v>1966357.19</v>
      </c>
      <c r="N23" s="185">
        <v>2064556.7100000002</v>
      </c>
      <c r="O23" s="185">
        <v>4504034.2000000011</v>
      </c>
      <c r="P23" s="185">
        <v>3597633.3399999994</v>
      </c>
      <c r="Q23" s="247">
        <v>30189346.069999997</v>
      </c>
      <c r="R23" s="8"/>
    </row>
    <row r="24" spans="2:18" x14ac:dyDescent="0.25">
      <c r="B24" s="6" t="s">
        <v>116</v>
      </c>
      <c r="C24" s="246">
        <v>23551713450.000004</v>
      </c>
      <c r="D24" s="246">
        <v>25591840918.900002</v>
      </c>
      <c r="E24" s="246">
        <v>1683991374.0500007</v>
      </c>
      <c r="F24" s="246">
        <v>1979199637.7899985</v>
      </c>
      <c r="G24" s="246">
        <v>2131423438.2199984</v>
      </c>
      <c r="H24" s="246">
        <v>1978089928.1799996</v>
      </c>
      <c r="I24" s="246">
        <v>2003756012.5999999</v>
      </c>
      <c r="J24" s="246">
        <v>1908061485.9999995</v>
      </c>
      <c r="K24" s="246">
        <v>1906130351.950002</v>
      </c>
      <c r="L24" s="246">
        <v>2098318412.9300003</v>
      </c>
      <c r="M24" s="246">
        <v>1985982147.3399999</v>
      </c>
      <c r="N24" s="240">
        <v>2026000591.9999995</v>
      </c>
      <c r="O24" s="240">
        <v>2384221103.8500009</v>
      </c>
      <c r="P24" s="240">
        <v>2960535126.4099975</v>
      </c>
      <c r="Q24" s="246">
        <v>25045709611.319996</v>
      </c>
      <c r="R24" s="7"/>
    </row>
    <row r="25" spans="2:18" x14ac:dyDescent="0.25">
      <c r="B25" s="7" t="s">
        <v>117</v>
      </c>
      <c r="C25" s="247">
        <v>9370331752</v>
      </c>
      <c r="D25" s="247">
        <v>10455360196</v>
      </c>
      <c r="E25" s="247">
        <v>640231641.94999981</v>
      </c>
      <c r="F25" s="247">
        <v>708483654.5599997</v>
      </c>
      <c r="G25" s="247">
        <v>921737018.66999996</v>
      </c>
      <c r="H25" s="247">
        <v>762883811.47999978</v>
      </c>
      <c r="I25" s="247">
        <v>839019446.48000026</v>
      </c>
      <c r="J25" s="247">
        <v>710429019.24999964</v>
      </c>
      <c r="K25" s="247">
        <v>702311780.03000021</v>
      </c>
      <c r="L25" s="247">
        <v>934292189.57000017</v>
      </c>
      <c r="M25" s="247">
        <v>775259582.9199996</v>
      </c>
      <c r="N25" s="185">
        <v>811858821.29999995</v>
      </c>
      <c r="O25" s="185">
        <v>1094853403.0599999</v>
      </c>
      <c r="P25" s="185">
        <v>1258351582.6099999</v>
      </c>
      <c r="Q25" s="247">
        <v>10159711951.879999</v>
      </c>
      <c r="R25" s="8"/>
    </row>
    <row r="26" spans="2:18" x14ac:dyDescent="0.25">
      <c r="B26" s="7" t="s">
        <v>208</v>
      </c>
      <c r="C26" s="247">
        <v>277563489</v>
      </c>
      <c r="D26" s="247">
        <v>281610488.99999988</v>
      </c>
      <c r="E26" s="247">
        <v>14660557.850000001</v>
      </c>
      <c r="F26" s="247">
        <v>21481425.500000004</v>
      </c>
      <c r="G26" s="247">
        <v>20626091.440000001</v>
      </c>
      <c r="H26" s="247">
        <v>19565810.649999999</v>
      </c>
      <c r="I26" s="247">
        <v>23207152.240000013</v>
      </c>
      <c r="J26" s="247">
        <v>20029116.73</v>
      </c>
      <c r="K26" s="247">
        <v>18906035.5</v>
      </c>
      <c r="L26" s="247">
        <v>20781674.609999999</v>
      </c>
      <c r="M26" s="247">
        <v>18850981.830000002</v>
      </c>
      <c r="N26" s="185">
        <v>19734558.870000008</v>
      </c>
      <c r="O26" s="185">
        <v>30009894.399999995</v>
      </c>
      <c r="P26" s="185">
        <v>31857463.169999994</v>
      </c>
      <c r="Q26" s="247">
        <v>259710762.79000005</v>
      </c>
      <c r="R26" s="8"/>
    </row>
    <row r="27" spans="2:18" x14ac:dyDescent="0.25">
      <c r="B27" s="7" t="s">
        <v>118</v>
      </c>
      <c r="C27" s="247">
        <v>9567499941</v>
      </c>
      <c r="D27" s="247">
        <v>9681929414.9599953</v>
      </c>
      <c r="E27" s="247">
        <v>720792131.0599997</v>
      </c>
      <c r="F27" s="247">
        <v>816173370.47999954</v>
      </c>
      <c r="G27" s="247">
        <v>785154729.5599997</v>
      </c>
      <c r="H27" s="247">
        <v>779975617.73999953</v>
      </c>
      <c r="I27" s="247">
        <v>783397535.47999954</v>
      </c>
      <c r="J27" s="247">
        <v>819687350.95999956</v>
      </c>
      <c r="K27" s="247">
        <v>808611949.63999939</v>
      </c>
      <c r="L27" s="247">
        <v>769370316.74999964</v>
      </c>
      <c r="M27" s="247">
        <v>839504529.09999943</v>
      </c>
      <c r="N27" s="185">
        <v>804249058.88999963</v>
      </c>
      <c r="O27" s="185">
        <v>784228995.56999993</v>
      </c>
      <c r="P27" s="185">
        <v>805024601.95999992</v>
      </c>
      <c r="Q27" s="247">
        <v>9516170187.1899967</v>
      </c>
      <c r="R27" s="8"/>
    </row>
    <row r="28" spans="2:18" x14ac:dyDescent="0.25">
      <c r="B28" s="7" t="s">
        <v>119</v>
      </c>
      <c r="C28" s="247">
        <v>795182303</v>
      </c>
      <c r="D28" s="247">
        <v>795182303</v>
      </c>
      <c r="E28" s="247">
        <v>60693797</v>
      </c>
      <c r="F28" s="247">
        <v>74153417.439999998</v>
      </c>
      <c r="G28" s="247">
        <v>67129902.230000004</v>
      </c>
      <c r="H28" s="247">
        <v>67282667.74000001</v>
      </c>
      <c r="I28" s="247">
        <v>68591464.460000008</v>
      </c>
      <c r="J28" s="247">
        <v>60699579</v>
      </c>
      <c r="K28" s="247">
        <v>67713328.469999999</v>
      </c>
      <c r="L28" s="247">
        <v>67459064.400000006</v>
      </c>
      <c r="M28" s="247">
        <v>68250267.549999997</v>
      </c>
      <c r="N28" s="185">
        <v>59963430.109999999</v>
      </c>
      <c r="O28" s="185">
        <v>70706528.890000001</v>
      </c>
      <c r="P28" s="185">
        <v>62199799</v>
      </c>
      <c r="Q28" s="247">
        <v>794843246.28999996</v>
      </c>
      <c r="R28" s="8"/>
    </row>
    <row r="29" spans="2:18" x14ac:dyDescent="0.25">
      <c r="B29" s="7" t="s">
        <v>120</v>
      </c>
      <c r="C29" s="247">
        <v>1136520762</v>
      </c>
      <c r="D29" s="247">
        <v>1512159602.0099998</v>
      </c>
      <c r="E29" s="247">
        <v>54914105.149999999</v>
      </c>
      <c r="F29" s="247">
        <v>76665956.049999997</v>
      </c>
      <c r="G29" s="247">
        <v>82704278.529999956</v>
      </c>
      <c r="H29" s="247">
        <v>96184295.080000013</v>
      </c>
      <c r="I29" s="247">
        <v>87012855.679999977</v>
      </c>
      <c r="J29" s="247">
        <v>96224132.429999977</v>
      </c>
      <c r="K29" s="247">
        <v>102459339.80999996</v>
      </c>
      <c r="L29" s="247">
        <v>100160774.31999996</v>
      </c>
      <c r="M29" s="247">
        <v>77747731.399999961</v>
      </c>
      <c r="N29" s="185">
        <v>72005510.730000004</v>
      </c>
      <c r="O29" s="185">
        <v>118055918.87999998</v>
      </c>
      <c r="P29" s="185">
        <v>489438209.77000046</v>
      </c>
      <c r="Q29" s="247">
        <v>1453573107.8300002</v>
      </c>
      <c r="R29" s="8"/>
    </row>
    <row r="30" spans="2:18" ht="30" x14ac:dyDescent="0.25">
      <c r="B30" s="73" t="s">
        <v>121</v>
      </c>
      <c r="C30" s="247">
        <v>2404615203</v>
      </c>
      <c r="D30" s="247">
        <v>2865598913.9299994</v>
      </c>
      <c r="E30" s="247">
        <v>192699141.03999999</v>
      </c>
      <c r="F30" s="247">
        <v>282241813.75999999</v>
      </c>
      <c r="G30" s="247">
        <v>254071417.78999999</v>
      </c>
      <c r="H30" s="247">
        <v>252197725.49000001</v>
      </c>
      <c r="I30" s="247">
        <v>202527558.25999999</v>
      </c>
      <c r="J30" s="247">
        <v>200992287.63</v>
      </c>
      <c r="K30" s="247">
        <v>206127918.50000003</v>
      </c>
      <c r="L30" s="247">
        <v>206254393.28</v>
      </c>
      <c r="M30" s="247">
        <v>206369054.53999999</v>
      </c>
      <c r="N30" s="185">
        <v>258189212.10000002</v>
      </c>
      <c r="O30" s="185">
        <v>286366363.04999995</v>
      </c>
      <c r="P30" s="185">
        <v>313663469.89999998</v>
      </c>
      <c r="Q30" s="247">
        <v>2861700355.3400002</v>
      </c>
      <c r="R30" s="8"/>
    </row>
    <row r="31" spans="2:18" x14ac:dyDescent="0.25">
      <c r="B31" s="38" t="s">
        <v>122</v>
      </c>
      <c r="C31" s="245">
        <v>82964645984</v>
      </c>
      <c r="D31" s="245">
        <v>93216798864.460068</v>
      </c>
      <c r="E31" s="245">
        <v>4311544885.119998</v>
      </c>
      <c r="F31" s="245">
        <v>11731734801.379993</v>
      </c>
      <c r="G31" s="245">
        <v>16091353353.669996</v>
      </c>
      <c r="H31" s="245">
        <v>8508732996.6100025</v>
      </c>
      <c r="I31" s="245">
        <v>5897292854.2799978</v>
      </c>
      <c r="J31" s="245">
        <v>2674589561.6100049</v>
      </c>
      <c r="K31" s="245">
        <v>7079390607.9100065</v>
      </c>
      <c r="L31" s="245">
        <v>8048502380.1699982</v>
      </c>
      <c r="M31" s="245">
        <v>3714257289.1999993</v>
      </c>
      <c r="N31" s="184">
        <v>3359674763.7699986</v>
      </c>
      <c r="O31" s="184">
        <v>3894726028.9899993</v>
      </c>
      <c r="P31" s="184">
        <v>14830079185.760012</v>
      </c>
      <c r="Q31" s="245">
        <v>90141878708.470016</v>
      </c>
      <c r="R31" s="6"/>
    </row>
    <row r="32" spans="2:18" x14ac:dyDescent="0.25">
      <c r="B32" s="6" t="s">
        <v>123</v>
      </c>
      <c r="C32" s="246">
        <v>4237129504.0000005</v>
      </c>
      <c r="D32" s="246">
        <v>4336739261.9300003</v>
      </c>
      <c r="E32" s="246">
        <v>246298406.2400001</v>
      </c>
      <c r="F32" s="246">
        <v>418189399.00999999</v>
      </c>
      <c r="G32" s="246">
        <v>288348240.94000006</v>
      </c>
      <c r="H32" s="246">
        <v>398607580.41000009</v>
      </c>
      <c r="I32" s="246">
        <v>306070829.20000011</v>
      </c>
      <c r="J32" s="246">
        <v>285603197.48999989</v>
      </c>
      <c r="K32" s="246">
        <v>405853658.33999991</v>
      </c>
      <c r="L32" s="246">
        <v>250364631.50000009</v>
      </c>
      <c r="M32" s="246">
        <v>346989622.65999997</v>
      </c>
      <c r="N32" s="240">
        <v>416322976.98000002</v>
      </c>
      <c r="O32" s="240">
        <v>462285806.21999979</v>
      </c>
      <c r="P32" s="240">
        <v>424451636.35000032</v>
      </c>
      <c r="Q32" s="246">
        <v>4249385985.3400006</v>
      </c>
      <c r="R32" s="7"/>
    </row>
    <row r="33" spans="2:18" x14ac:dyDescent="0.25">
      <c r="B33" s="7" t="s">
        <v>124</v>
      </c>
      <c r="C33" s="247">
        <v>3477287553</v>
      </c>
      <c r="D33" s="247">
        <v>3560036713.9300032</v>
      </c>
      <c r="E33" s="247">
        <v>198143257.90000007</v>
      </c>
      <c r="F33" s="247">
        <v>363279694.88999999</v>
      </c>
      <c r="G33" s="247">
        <v>232005134.88999999</v>
      </c>
      <c r="H33" s="247">
        <v>346805299.33999991</v>
      </c>
      <c r="I33" s="247">
        <v>250128992.20000002</v>
      </c>
      <c r="J33" s="247">
        <v>233793885.78</v>
      </c>
      <c r="K33" s="247">
        <v>358508148.02999997</v>
      </c>
      <c r="L33" s="247">
        <v>186193305.63999999</v>
      </c>
      <c r="M33" s="247">
        <v>294985607.24000001</v>
      </c>
      <c r="N33" s="185">
        <v>362409048.46000004</v>
      </c>
      <c r="O33" s="185">
        <v>372186066.44999981</v>
      </c>
      <c r="P33" s="185">
        <v>312282524.46000028</v>
      </c>
      <c r="Q33" s="247">
        <v>3510720965.2800007</v>
      </c>
      <c r="R33" s="8"/>
    </row>
    <row r="34" spans="2:18" x14ac:dyDescent="0.25">
      <c r="B34" s="7" t="s">
        <v>125</v>
      </c>
      <c r="C34" s="247">
        <v>759841951</v>
      </c>
      <c r="D34" s="247">
        <v>776702548.00000048</v>
      </c>
      <c r="E34" s="247">
        <v>48155148.339999996</v>
      </c>
      <c r="F34" s="247">
        <v>54909704.120000005</v>
      </c>
      <c r="G34" s="247">
        <v>56343106.049999997</v>
      </c>
      <c r="H34" s="247">
        <v>51802281.069999985</v>
      </c>
      <c r="I34" s="247">
        <v>55941836.999999993</v>
      </c>
      <c r="J34" s="247">
        <v>51809311.710000001</v>
      </c>
      <c r="K34" s="247">
        <v>47345510.309999995</v>
      </c>
      <c r="L34" s="247">
        <v>64171325.859999999</v>
      </c>
      <c r="M34" s="247">
        <v>52004015.420000002</v>
      </c>
      <c r="N34" s="185">
        <v>53913928.520000003</v>
      </c>
      <c r="O34" s="185">
        <v>90099739.769999981</v>
      </c>
      <c r="P34" s="185">
        <v>112169111.88999999</v>
      </c>
      <c r="Q34" s="247">
        <v>738665020.05999982</v>
      </c>
      <c r="R34" s="8"/>
    </row>
    <row r="35" spans="2:18" x14ac:dyDescent="0.25">
      <c r="B35" s="6" t="s">
        <v>126</v>
      </c>
      <c r="C35" s="246">
        <v>8550258403</v>
      </c>
      <c r="D35" s="246">
        <v>9919630325.2800026</v>
      </c>
      <c r="E35" s="246">
        <v>520574330.1700002</v>
      </c>
      <c r="F35" s="246">
        <v>696846357.24000072</v>
      </c>
      <c r="G35" s="246">
        <v>898000435.50000095</v>
      </c>
      <c r="H35" s="246">
        <v>1112520524.7400007</v>
      </c>
      <c r="I35" s="246">
        <v>810781954.03000009</v>
      </c>
      <c r="J35" s="246">
        <v>613285083.29000032</v>
      </c>
      <c r="K35" s="246">
        <v>596870789.69999981</v>
      </c>
      <c r="L35" s="246">
        <v>624171556.27000034</v>
      </c>
      <c r="M35" s="246">
        <v>634155478.24000013</v>
      </c>
      <c r="N35" s="240">
        <v>588739649.63000011</v>
      </c>
      <c r="O35" s="240">
        <v>854074446.32999969</v>
      </c>
      <c r="P35" s="240">
        <v>1565840077.4400001</v>
      </c>
      <c r="Q35" s="246">
        <v>9515860682.5800037</v>
      </c>
      <c r="R35" s="7"/>
    </row>
    <row r="36" spans="2:18" x14ac:dyDescent="0.25">
      <c r="B36" s="7" t="s">
        <v>127</v>
      </c>
      <c r="C36" s="247">
        <v>8505468139.000001</v>
      </c>
      <c r="D36" s="247">
        <v>9875540061.2800026</v>
      </c>
      <c r="E36" s="247">
        <v>517601360.06000018</v>
      </c>
      <c r="F36" s="247">
        <v>693659829.09000075</v>
      </c>
      <c r="G36" s="247">
        <v>894948369.82000101</v>
      </c>
      <c r="H36" s="247">
        <v>1109435531.9500005</v>
      </c>
      <c r="I36" s="247">
        <v>805674011.48000002</v>
      </c>
      <c r="J36" s="247">
        <v>609235588.14000034</v>
      </c>
      <c r="K36" s="247">
        <v>593784507.05999982</v>
      </c>
      <c r="L36" s="247">
        <v>621198585.38000035</v>
      </c>
      <c r="M36" s="247">
        <v>630953166.87000012</v>
      </c>
      <c r="N36" s="185">
        <v>585654788.1400001</v>
      </c>
      <c r="O36" s="185">
        <v>848621229.09999967</v>
      </c>
      <c r="P36" s="185">
        <v>1562701563.1999998</v>
      </c>
      <c r="Q36" s="247">
        <v>9473468530.2900028</v>
      </c>
      <c r="R36" s="8"/>
    </row>
    <row r="37" spans="2:18" x14ac:dyDescent="0.25">
      <c r="B37" s="7" t="s">
        <v>128</v>
      </c>
      <c r="C37" s="247">
        <v>44790264</v>
      </c>
      <c r="D37" s="247">
        <v>44090264</v>
      </c>
      <c r="E37" s="247">
        <v>2972970.11</v>
      </c>
      <c r="F37" s="247">
        <v>3186528.1500000004</v>
      </c>
      <c r="G37" s="247">
        <v>3052065.68</v>
      </c>
      <c r="H37" s="247">
        <v>3084992.7899999996</v>
      </c>
      <c r="I37" s="247">
        <v>5107942.5499999989</v>
      </c>
      <c r="J37" s="247">
        <v>4049495.1500000004</v>
      </c>
      <c r="K37" s="247">
        <v>3086282.6399999997</v>
      </c>
      <c r="L37" s="247">
        <v>2972970.89</v>
      </c>
      <c r="M37" s="247">
        <v>3202311.37</v>
      </c>
      <c r="N37" s="185">
        <v>3084861.49</v>
      </c>
      <c r="O37" s="185">
        <v>5453217.2300000004</v>
      </c>
      <c r="P37" s="185">
        <v>3138514.2399999998</v>
      </c>
      <c r="Q37" s="247">
        <v>42392152.289999999</v>
      </c>
      <c r="R37" s="8"/>
    </row>
    <row r="38" spans="2:18" x14ac:dyDescent="0.25">
      <c r="B38" s="6" t="s">
        <v>130</v>
      </c>
      <c r="C38" s="246">
        <v>3558817566</v>
      </c>
      <c r="D38" s="246">
        <v>3493061073.1599994</v>
      </c>
      <c r="E38" s="246">
        <v>115015736.23999999</v>
      </c>
      <c r="F38" s="246">
        <v>223280917.88000003</v>
      </c>
      <c r="G38" s="246">
        <v>414443236.52999997</v>
      </c>
      <c r="H38" s="246">
        <v>216322451.81999999</v>
      </c>
      <c r="I38" s="246">
        <v>240768295.81</v>
      </c>
      <c r="J38" s="246">
        <v>132550935.58999999</v>
      </c>
      <c r="K38" s="246">
        <v>144995960.96000001</v>
      </c>
      <c r="L38" s="246">
        <v>149875053.03999999</v>
      </c>
      <c r="M38" s="246">
        <v>446804292.67999995</v>
      </c>
      <c r="N38" s="240">
        <v>502068982.84000003</v>
      </c>
      <c r="O38" s="240">
        <v>327704853.31</v>
      </c>
      <c r="P38" s="240">
        <v>457170656.52000004</v>
      </c>
      <c r="Q38" s="246">
        <v>3371001373.2200003</v>
      </c>
      <c r="R38" s="7"/>
    </row>
    <row r="39" spans="2:18" x14ac:dyDescent="0.25">
      <c r="B39" s="7" t="s">
        <v>131</v>
      </c>
      <c r="C39" s="247">
        <v>3558817566</v>
      </c>
      <c r="D39" s="247">
        <v>3493061073.1599994</v>
      </c>
      <c r="E39" s="247">
        <v>115015736.23999999</v>
      </c>
      <c r="F39" s="247">
        <v>223280917.88000003</v>
      </c>
      <c r="G39" s="247">
        <v>414443236.52999997</v>
      </c>
      <c r="H39" s="247">
        <v>216322451.81999999</v>
      </c>
      <c r="I39" s="247">
        <v>240768295.81</v>
      </c>
      <c r="J39" s="247">
        <v>132550935.58999999</v>
      </c>
      <c r="K39" s="247">
        <v>144995960.96000001</v>
      </c>
      <c r="L39" s="247">
        <v>149875053.03999999</v>
      </c>
      <c r="M39" s="247">
        <v>446804292.67999995</v>
      </c>
      <c r="N39" s="185">
        <v>502068982.84000003</v>
      </c>
      <c r="O39" s="185">
        <v>327704853.31</v>
      </c>
      <c r="P39" s="185">
        <v>457170656.52000004</v>
      </c>
      <c r="Q39" s="247">
        <v>3371001373.2200003</v>
      </c>
      <c r="R39" s="8"/>
    </row>
    <row r="40" spans="2:18" x14ac:dyDescent="0.25">
      <c r="B40" s="6" t="s">
        <v>132</v>
      </c>
      <c r="C40" s="246">
        <v>34404865195</v>
      </c>
      <c r="D40" s="246">
        <v>40826294204.939987</v>
      </c>
      <c r="E40" s="246">
        <v>2393970649.3200002</v>
      </c>
      <c r="F40" s="246">
        <v>6985436828.3000002</v>
      </c>
      <c r="G40" s="246">
        <v>8071792552.2200003</v>
      </c>
      <c r="H40" s="246">
        <v>3569300999.4799995</v>
      </c>
      <c r="I40" s="246">
        <v>1854648962.29</v>
      </c>
      <c r="J40" s="246">
        <v>52505683.860000022</v>
      </c>
      <c r="K40" s="246">
        <v>3665210488.0100002</v>
      </c>
      <c r="L40" s="246">
        <v>4647345901.9699993</v>
      </c>
      <c r="M40" s="246">
        <v>50720373.930000015</v>
      </c>
      <c r="N40" s="240">
        <v>578615635.84000003</v>
      </c>
      <c r="O40" s="240">
        <v>74498435.989999995</v>
      </c>
      <c r="P40" s="240">
        <v>7603910957.2999992</v>
      </c>
      <c r="Q40" s="246">
        <v>39547957468.510002</v>
      </c>
      <c r="R40" s="7"/>
    </row>
    <row r="41" spans="2:18" x14ac:dyDescent="0.25">
      <c r="B41" s="7" t="s">
        <v>133</v>
      </c>
      <c r="C41" s="247">
        <v>34404865195</v>
      </c>
      <c r="D41" s="247">
        <v>40826294204.939987</v>
      </c>
      <c r="E41" s="247">
        <v>2393970649.3200002</v>
      </c>
      <c r="F41" s="247">
        <v>6985436828.3000002</v>
      </c>
      <c r="G41" s="247">
        <v>8071792552.2200003</v>
      </c>
      <c r="H41" s="247">
        <v>3569300999.4799995</v>
      </c>
      <c r="I41" s="247">
        <v>1854648962.29</v>
      </c>
      <c r="J41" s="247">
        <v>52505683.860000022</v>
      </c>
      <c r="K41" s="247">
        <v>3665210488.0100002</v>
      </c>
      <c r="L41" s="247">
        <v>4647345901.9699993</v>
      </c>
      <c r="M41" s="247">
        <v>50720373.930000015</v>
      </c>
      <c r="N41" s="185">
        <v>578615635.84000003</v>
      </c>
      <c r="O41" s="185">
        <v>74498435.989999995</v>
      </c>
      <c r="P41" s="185">
        <v>7603910957.2999992</v>
      </c>
      <c r="Q41" s="247">
        <v>39547957468.510002</v>
      </c>
      <c r="R41" s="8"/>
    </row>
    <row r="42" spans="2:18" x14ac:dyDescent="0.25">
      <c r="B42" s="6" t="s">
        <v>136</v>
      </c>
      <c r="C42" s="246">
        <v>491278714</v>
      </c>
      <c r="D42" s="246">
        <v>447055182.2899999</v>
      </c>
      <c r="E42" s="246">
        <v>26480259.170000002</v>
      </c>
      <c r="F42" s="246">
        <v>28885427.279999997</v>
      </c>
      <c r="G42" s="246">
        <v>38144898.429999992</v>
      </c>
      <c r="H42" s="246">
        <v>74133758.169999987</v>
      </c>
      <c r="I42" s="246">
        <v>30341134.699999996</v>
      </c>
      <c r="J42" s="246">
        <v>27360976.119999994</v>
      </c>
      <c r="K42" s="246">
        <v>26406668.84999999</v>
      </c>
      <c r="L42" s="246">
        <v>27431392.809999999</v>
      </c>
      <c r="M42" s="246">
        <v>26333423.619999986</v>
      </c>
      <c r="N42" s="240">
        <v>25936181.529999997</v>
      </c>
      <c r="O42" s="240">
        <v>33372231.979999997</v>
      </c>
      <c r="P42" s="240">
        <v>31028853.130000003</v>
      </c>
      <c r="Q42" s="246">
        <v>395855205.7899999</v>
      </c>
      <c r="R42" s="8"/>
    </row>
    <row r="43" spans="2:18" x14ac:dyDescent="0.25">
      <c r="B43" s="7" t="s">
        <v>137</v>
      </c>
      <c r="C43" s="247">
        <v>391278714</v>
      </c>
      <c r="D43" s="247">
        <v>388755182.2899999</v>
      </c>
      <c r="E43" s="247">
        <v>26480259.170000002</v>
      </c>
      <c r="F43" s="247">
        <v>28885427.279999997</v>
      </c>
      <c r="G43" s="247">
        <v>26844898.429999996</v>
      </c>
      <c r="H43" s="247">
        <v>27133758.169999991</v>
      </c>
      <c r="I43" s="247">
        <v>30341134.699999996</v>
      </c>
      <c r="J43" s="247">
        <v>27360976.119999994</v>
      </c>
      <c r="K43" s="247">
        <v>26406668.84999999</v>
      </c>
      <c r="L43" s="247">
        <v>27431392.809999999</v>
      </c>
      <c r="M43" s="247">
        <v>26333423.619999986</v>
      </c>
      <c r="N43" s="185">
        <v>25936181.529999997</v>
      </c>
      <c r="O43" s="185">
        <v>33372231.979999997</v>
      </c>
      <c r="P43" s="185">
        <v>31028853.130000003</v>
      </c>
      <c r="Q43" s="247">
        <v>337555205.79000002</v>
      </c>
      <c r="R43" s="8"/>
    </row>
    <row r="44" spans="2:18" x14ac:dyDescent="0.25">
      <c r="B44" s="7" t="s">
        <v>209</v>
      </c>
      <c r="C44" s="247">
        <v>100000000</v>
      </c>
      <c r="D44" s="247">
        <v>58300000</v>
      </c>
      <c r="E44" s="88">
        <v>0</v>
      </c>
      <c r="F44" s="88">
        <v>0</v>
      </c>
      <c r="G44" s="247">
        <v>11300000</v>
      </c>
      <c r="H44" s="247">
        <v>47000000</v>
      </c>
      <c r="I44" s="88">
        <v>0</v>
      </c>
      <c r="J44" s="88">
        <v>0</v>
      </c>
      <c r="K44" s="88">
        <v>0</v>
      </c>
      <c r="L44" s="88">
        <v>0</v>
      </c>
      <c r="M44" s="88">
        <v>0</v>
      </c>
      <c r="N44" s="89">
        <v>0</v>
      </c>
      <c r="O44" s="89">
        <v>0</v>
      </c>
      <c r="P44" s="89">
        <v>0</v>
      </c>
      <c r="Q44" s="247">
        <v>58300000</v>
      </c>
      <c r="R44" s="7"/>
    </row>
    <row r="45" spans="2:18" x14ac:dyDescent="0.25">
      <c r="B45" s="6" t="s">
        <v>139</v>
      </c>
      <c r="C45" s="246">
        <v>26149473450</v>
      </c>
      <c r="D45" s="246">
        <v>27559492454.630024</v>
      </c>
      <c r="E45" s="246">
        <v>465190287.8500002</v>
      </c>
      <c r="F45" s="246">
        <v>2985046022.7599988</v>
      </c>
      <c r="G45" s="246">
        <v>5742890311.619998</v>
      </c>
      <c r="H45" s="246">
        <v>2690154490.9599991</v>
      </c>
      <c r="I45" s="246">
        <v>2273841145.6100001</v>
      </c>
      <c r="J45" s="246">
        <v>1126422777.9599998</v>
      </c>
      <c r="K45" s="246">
        <v>1589797462.809999</v>
      </c>
      <c r="L45" s="246">
        <v>1937093352.1199999</v>
      </c>
      <c r="M45" s="246">
        <v>1479753934.8799999</v>
      </c>
      <c r="N45" s="240">
        <v>661516172.52999985</v>
      </c>
      <c r="O45" s="240">
        <v>1595125589.1200008</v>
      </c>
      <c r="P45" s="240">
        <v>3949900063.7900023</v>
      </c>
      <c r="Q45" s="246">
        <v>26496731612.009998</v>
      </c>
      <c r="R45" s="8"/>
    </row>
    <row r="46" spans="2:18" x14ac:dyDescent="0.25">
      <c r="B46" s="7" t="s">
        <v>140</v>
      </c>
      <c r="C46" s="247">
        <v>16701239797.999998</v>
      </c>
      <c r="D46" s="247">
        <v>17656181054.050014</v>
      </c>
      <c r="E46" s="247">
        <v>241717311.32000002</v>
      </c>
      <c r="F46" s="247">
        <v>1987841149.9099991</v>
      </c>
      <c r="G46" s="247">
        <v>4273828340.0599947</v>
      </c>
      <c r="H46" s="247">
        <v>1435429993.5399997</v>
      </c>
      <c r="I46" s="247">
        <v>1953813082.5199997</v>
      </c>
      <c r="J46" s="247">
        <v>792890427.90999961</v>
      </c>
      <c r="K46" s="247">
        <v>1031681490.6399995</v>
      </c>
      <c r="L46" s="247">
        <v>1253351053.5299997</v>
      </c>
      <c r="M46" s="247">
        <v>715482525.6500001</v>
      </c>
      <c r="N46" s="185">
        <v>341965757.65999979</v>
      </c>
      <c r="O46" s="185">
        <v>1136502059.3400004</v>
      </c>
      <c r="P46" s="185">
        <v>1976508515.3100007</v>
      </c>
      <c r="Q46" s="247">
        <v>17141011707.389994</v>
      </c>
      <c r="R46" s="8"/>
    </row>
    <row r="47" spans="2:18" x14ac:dyDescent="0.25">
      <c r="B47" s="7" t="s">
        <v>141</v>
      </c>
      <c r="C47" s="88">
        <v>0</v>
      </c>
      <c r="D47" s="247">
        <v>86902069</v>
      </c>
      <c r="E47" s="88">
        <v>0</v>
      </c>
      <c r="F47" s="247">
        <v>43260068.730000004</v>
      </c>
      <c r="G47" s="88">
        <v>0</v>
      </c>
      <c r="H47" s="247">
        <v>21821000</v>
      </c>
      <c r="I47" s="247">
        <v>21821000</v>
      </c>
      <c r="J47" s="88">
        <v>0</v>
      </c>
      <c r="K47" s="88">
        <v>0</v>
      </c>
      <c r="L47" s="88">
        <v>0</v>
      </c>
      <c r="M47" s="88">
        <v>0</v>
      </c>
      <c r="N47" s="89">
        <v>0</v>
      </c>
      <c r="O47" s="89">
        <v>0</v>
      </c>
      <c r="P47" s="89">
        <v>0</v>
      </c>
      <c r="Q47" s="247">
        <v>86902068.730000004</v>
      </c>
      <c r="R47" s="7"/>
    </row>
    <row r="48" spans="2:18" x14ac:dyDescent="0.25">
      <c r="B48" s="7" t="s">
        <v>142</v>
      </c>
      <c r="C48" s="247">
        <v>6678104274</v>
      </c>
      <c r="D48" s="247">
        <v>5125800603.9999981</v>
      </c>
      <c r="E48" s="247">
        <v>71686295.879999995</v>
      </c>
      <c r="F48" s="247">
        <v>593556684.58000004</v>
      </c>
      <c r="G48" s="247">
        <v>1138405732.1199999</v>
      </c>
      <c r="H48" s="247">
        <v>876518174.8900001</v>
      </c>
      <c r="I48" s="247">
        <v>70793945.88000001</v>
      </c>
      <c r="J48" s="247">
        <v>92789388.250000015</v>
      </c>
      <c r="K48" s="247">
        <v>295959387.91000003</v>
      </c>
      <c r="L48" s="247">
        <v>495887305.24999988</v>
      </c>
      <c r="M48" s="247">
        <v>444915805.6699999</v>
      </c>
      <c r="N48" s="185">
        <v>119181333.25</v>
      </c>
      <c r="O48" s="185">
        <v>131474624.31</v>
      </c>
      <c r="P48" s="185">
        <v>725575106.59000003</v>
      </c>
      <c r="Q48" s="247">
        <v>5056743784.5800009</v>
      </c>
      <c r="R48" s="8"/>
    </row>
    <row r="49" spans="2:18" x14ac:dyDescent="0.25">
      <c r="B49" s="7" t="s">
        <v>143</v>
      </c>
      <c r="C49" s="247">
        <v>92766043</v>
      </c>
      <c r="D49" s="247">
        <v>92766043</v>
      </c>
      <c r="E49" s="247">
        <v>6964702.2999999998</v>
      </c>
      <c r="F49" s="247">
        <v>6927160.5899999999</v>
      </c>
      <c r="G49" s="247">
        <v>6921614.9699999997</v>
      </c>
      <c r="H49" s="247">
        <v>6912189.25</v>
      </c>
      <c r="I49" s="247">
        <v>6960661.5099999998</v>
      </c>
      <c r="J49" s="247">
        <v>8023558.5799999991</v>
      </c>
      <c r="K49" s="247">
        <v>6946959.5999999996</v>
      </c>
      <c r="L49" s="247">
        <v>6970284.0300000003</v>
      </c>
      <c r="M49" s="247">
        <v>6965699.5199999996</v>
      </c>
      <c r="N49" s="185">
        <v>6997694.6299999999</v>
      </c>
      <c r="O49" s="185">
        <v>12798045.58</v>
      </c>
      <c r="P49" s="185">
        <v>9376721.0800000001</v>
      </c>
      <c r="Q49" s="247">
        <v>92765291.640000001</v>
      </c>
      <c r="R49" s="8"/>
    </row>
    <row r="50" spans="2:18" x14ac:dyDescent="0.25">
      <c r="B50" s="7" t="s">
        <v>144</v>
      </c>
      <c r="C50" s="247">
        <v>2677363335</v>
      </c>
      <c r="D50" s="247">
        <v>4597842684.5799999</v>
      </c>
      <c r="E50" s="247">
        <v>144821978.35000002</v>
      </c>
      <c r="F50" s="247">
        <v>353460958.94999999</v>
      </c>
      <c r="G50" s="247">
        <v>323734624.46999997</v>
      </c>
      <c r="H50" s="247">
        <v>349473133.27999997</v>
      </c>
      <c r="I50" s="247">
        <v>220452455.69999999</v>
      </c>
      <c r="J50" s="247">
        <v>232719403.22</v>
      </c>
      <c r="K50" s="247">
        <v>255209624.65999994</v>
      </c>
      <c r="L50" s="247">
        <v>180884709.31000003</v>
      </c>
      <c r="M50" s="247">
        <v>312389904.04000002</v>
      </c>
      <c r="N50" s="185">
        <v>193371386.98999992</v>
      </c>
      <c r="O50" s="185">
        <v>314350859.89000005</v>
      </c>
      <c r="P50" s="185">
        <v>1238439720.8099999</v>
      </c>
      <c r="Q50" s="247">
        <v>4119308759.6699996</v>
      </c>
      <c r="R50" s="8"/>
    </row>
    <row r="51" spans="2:18" x14ac:dyDescent="0.25">
      <c r="B51" s="6" t="s">
        <v>145</v>
      </c>
      <c r="C51" s="246">
        <v>439641736</v>
      </c>
      <c r="D51" s="246">
        <v>1179641716.21</v>
      </c>
      <c r="E51" s="246">
        <v>27782437.719999999</v>
      </c>
      <c r="F51" s="246">
        <v>40899393.959999993</v>
      </c>
      <c r="G51" s="246">
        <v>159001650.34999999</v>
      </c>
      <c r="H51" s="246">
        <v>29165158.779999994</v>
      </c>
      <c r="I51" s="246">
        <v>36596413.810000002</v>
      </c>
      <c r="J51" s="246">
        <v>31755349.219999995</v>
      </c>
      <c r="K51" s="246">
        <v>162392172.05000001</v>
      </c>
      <c r="L51" s="246">
        <v>28766817.020000003</v>
      </c>
      <c r="M51" s="246">
        <v>259526444.52000004</v>
      </c>
      <c r="N51" s="240">
        <v>143842119.40000001</v>
      </c>
      <c r="O51" s="240">
        <v>110144881.13999997</v>
      </c>
      <c r="P51" s="240">
        <v>100455631.46000001</v>
      </c>
      <c r="Q51" s="246">
        <v>1130328469.4300001</v>
      </c>
      <c r="R51" s="8"/>
    </row>
    <row r="52" spans="2:18" x14ac:dyDescent="0.25">
      <c r="B52" s="7" t="s">
        <v>146</v>
      </c>
      <c r="C52" s="247">
        <v>439641736</v>
      </c>
      <c r="D52" s="247">
        <v>1179641716.21</v>
      </c>
      <c r="E52" s="247">
        <v>27782437.719999999</v>
      </c>
      <c r="F52" s="247">
        <v>40899393.959999993</v>
      </c>
      <c r="G52" s="247">
        <v>159001650.34999999</v>
      </c>
      <c r="H52" s="247">
        <v>29165158.779999994</v>
      </c>
      <c r="I52" s="247">
        <v>36596413.810000002</v>
      </c>
      <c r="J52" s="247">
        <v>31755349.219999995</v>
      </c>
      <c r="K52" s="247">
        <v>162392172.05000001</v>
      </c>
      <c r="L52" s="247">
        <v>28766817.020000003</v>
      </c>
      <c r="M52" s="247">
        <v>259526444.52000004</v>
      </c>
      <c r="N52" s="185">
        <v>143842119.40000001</v>
      </c>
      <c r="O52" s="185">
        <v>110144881.13999997</v>
      </c>
      <c r="P52" s="185">
        <v>100455631.46000001</v>
      </c>
      <c r="Q52" s="247">
        <v>1130328469.4300001</v>
      </c>
      <c r="R52" s="7"/>
    </row>
    <row r="53" spans="2:18" x14ac:dyDescent="0.25">
      <c r="B53" s="6" t="s">
        <v>147</v>
      </c>
      <c r="C53" s="246">
        <v>583063025</v>
      </c>
      <c r="D53" s="246">
        <v>618063024.66999996</v>
      </c>
      <c r="E53" s="246">
        <v>45874736</v>
      </c>
      <c r="F53" s="246">
        <v>45874736</v>
      </c>
      <c r="G53" s="246">
        <v>55874736</v>
      </c>
      <c r="H53" s="246">
        <v>46808582</v>
      </c>
      <c r="I53" s="246">
        <v>46808582</v>
      </c>
      <c r="J53" s="246">
        <v>46808582</v>
      </c>
      <c r="K53" s="246">
        <v>46808582</v>
      </c>
      <c r="L53" s="246">
        <v>50808582</v>
      </c>
      <c r="M53" s="246">
        <v>46808582</v>
      </c>
      <c r="N53" s="240">
        <v>45475248.670000002</v>
      </c>
      <c r="O53" s="240">
        <v>74636791.670000002</v>
      </c>
      <c r="P53" s="240">
        <v>65475248.670000002</v>
      </c>
      <c r="Q53" s="246">
        <v>618062989.00999999</v>
      </c>
      <c r="R53" s="8"/>
    </row>
    <row r="54" spans="2:18" x14ac:dyDescent="0.25">
      <c r="B54" s="7" t="s">
        <v>148</v>
      </c>
      <c r="C54" s="247">
        <v>583063025</v>
      </c>
      <c r="D54" s="247">
        <v>618063024.66999996</v>
      </c>
      <c r="E54" s="247">
        <v>45874736</v>
      </c>
      <c r="F54" s="247">
        <v>45874736</v>
      </c>
      <c r="G54" s="247">
        <v>55874736</v>
      </c>
      <c r="H54" s="247">
        <v>46808582</v>
      </c>
      <c r="I54" s="247">
        <v>46808582</v>
      </c>
      <c r="J54" s="247">
        <v>46808582</v>
      </c>
      <c r="K54" s="247">
        <v>46808582</v>
      </c>
      <c r="L54" s="247">
        <v>50808582</v>
      </c>
      <c r="M54" s="247">
        <v>46808582</v>
      </c>
      <c r="N54" s="185">
        <v>45475248.670000002</v>
      </c>
      <c r="O54" s="185">
        <v>74636791.670000002</v>
      </c>
      <c r="P54" s="185">
        <v>65475248.670000002</v>
      </c>
      <c r="Q54" s="247">
        <v>618062989.00999999</v>
      </c>
      <c r="R54" s="7"/>
    </row>
    <row r="55" spans="2:18" x14ac:dyDescent="0.25">
      <c r="B55" s="6" t="s">
        <v>149</v>
      </c>
      <c r="C55" s="246">
        <v>4550118391</v>
      </c>
      <c r="D55" s="246">
        <v>4836821621.3499975</v>
      </c>
      <c r="E55" s="246">
        <v>470358042.41000003</v>
      </c>
      <c r="F55" s="246">
        <v>307275718.95000005</v>
      </c>
      <c r="G55" s="246">
        <v>422857292.0800001</v>
      </c>
      <c r="H55" s="246">
        <v>371719450.25</v>
      </c>
      <c r="I55" s="246">
        <v>297435536.8300001</v>
      </c>
      <c r="J55" s="246">
        <v>358296976.07999969</v>
      </c>
      <c r="K55" s="246">
        <v>441054825.18999988</v>
      </c>
      <c r="L55" s="246">
        <v>332645093.4400003</v>
      </c>
      <c r="M55" s="246">
        <v>423165136.67000002</v>
      </c>
      <c r="N55" s="240">
        <v>397157796.34999996</v>
      </c>
      <c r="O55" s="240">
        <v>362882993.23000014</v>
      </c>
      <c r="P55" s="240">
        <v>631846061.0999999</v>
      </c>
      <c r="Q55" s="246">
        <v>4816694922.5800009</v>
      </c>
      <c r="R55" s="8"/>
    </row>
    <row r="56" spans="2:18" x14ac:dyDescent="0.25">
      <c r="B56" s="7" t="s">
        <v>151</v>
      </c>
      <c r="C56" s="247">
        <v>4450118391</v>
      </c>
      <c r="D56" s="247">
        <v>4836821621.3499975</v>
      </c>
      <c r="E56" s="247">
        <v>470358042.41000003</v>
      </c>
      <c r="F56" s="247">
        <v>307275718.95000005</v>
      </c>
      <c r="G56" s="247">
        <v>422857292.0800001</v>
      </c>
      <c r="H56" s="247">
        <v>371719450.25</v>
      </c>
      <c r="I56" s="247">
        <v>297435536.8300001</v>
      </c>
      <c r="J56" s="247">
        <v>358296976.07999969</v>
      </c>
      <c r="K56" s="247">
        <v>441054825.18999988</v>
      </c>
      <c r="L56" s="247">
        <v>332645093.4400003</v>
      </c>
      <c r="M56" s="247">
        <v>423165136.67000002</v>
      </c>
      <c r="N56" s="185">
        <v>397157796.34999996</v>
      </c>
      <c r="O56" s="185">
        <v>362882993.23000014</v>
      </c>
      <c r="P56" s="185">
        <v>631846061.0999999</v>
      </c>
      <c r="Q56" s="247">
        <v>4816694922.5800009</v>
      </c>
      <c r="R56" s="7"/>
    </row>
    <row r="57" spans="2:18" x14ac:dyDescent="0.25">
      <c r="B57" s="7" t="s">
        <v>152</v>
      </c>
      <c r="C57" s="247">
        <v>100000000</v>
      </c>
      <c r="D57" s="88">
        <v>0</v>
      </c>
      <c r="E57" s="88">
        <v>0</v>
      </c>
      <c r="F57" s="88">
        <v>0</v>
      </c>
      <c r="G57" s="88">
        <v>0</v>
      </c>
      <c r="H57" s="88">
        <v>0</v>
      </c>
      <c r="I57" s="88">
        <v>0</v>
      </c>
      <c r="J57" s="88">
        <v>0</v>
      </c>
      <c r="K57" s="88">
        <v>0</v>
      </c>
      <c r="L57" s="88">
        <v>0</v>
      </c>
      <c r="M57" s="88">
        <v>0</v>
      </c>
      <c r="N57" s="89">
        <v>0</v>
      </c>
      <c r="O57" s="89">
        <v>0</v>
      </c>
      <c r="P57" s="89">
        <v>0</v>
      </c>
      <c r="Q57" s="88">
        <v>0</v>
      </c>
      <c r="R57" s="8"/>
    </row>
    <row r="58" spans="2:18" x14ac:dyDescent="0.25">
      <c r="B58" s="38" t="s">
        <v>153</v>
      </c>
      <c r="C58" s="245">
        <v>2779229955</v>
      </c>
      <c r="D58" s="245">
        <v>3253444608.7300005</v>
      </c>
      <c r="E58" s="245">
        <v>99706754.819999948</v>
      </c>
      <c r="F58" s="245">
        <v>223724841.85999998</v>
      </c>
      <c r="G58" s="245">
        <v>245767196.32999989</v>
      </c>
      <c r="H58" s="245">
        <v>178199468.06000003</v>
      </c>
      <c r="I58" s="245">
        <v>167731783.82000005</v>
      </c>
      <c r="J58" s="245">
        <v>199696540.54000008</v>
      </c>
      <c r="K58" s="245">
        <v>145188074.97000003</v>
      </c>
      <c r="L58" s="245">
        <v>183550047.25000003</v>
      </c>
      <c r="M58" s="245">
        <v>159928797.20000002</v>
      </c>
      <c r="N58" s="184">
        <v>361424610.32999998</v>
      </c>
      <c r="O58" s="184">
        <v>350933909.07000017</v>
      </c>
      <c r="P58" s="184">
        <v>610012528.14999938</v>
      </c>
      <c r="Q58" s="245">
        <v>2925864552.4000001</v>
      </c>
      <c r="R58" s="8"/>
    </row>
    <row r="59" spans="2:18" x14ac:dyDescent="0.25">
      <c r="B59" s="6" t="s">
        <v>154</v>
      </c>
      <c r="C59" s="246">
        <v>1634088260.9999998</v>
      </c>
      <c r="D59" s="246">
        <v>1899282146.710001</v>
      </c>
      <c r="E59" s="246">
        <v>39545119.399999991</v>
      </c>
      <c r="F59" s="246">
        <v>129317817.93999997</v>
      </c>
      <c r="G59" s="246">
        <v>150822917.19</v>
      </c>
      <c r="H59" s="246">
        <v>83990005.049999982</v>
      </c>
      <c r="I59" s="246">
        <v>83239983.860000014</v>
      </c>
      <c r="J59" s="246">
        <v>108302538.50000003</v>
      </c>
      <c r="K59" s="246">
        <v>70624630.690000013</v>
      </c>
      <c r="L59" s="246">
        <v>90136424.549999997</v>
      </c>
      <c r="M59" s="246">
        <v>76698965.019999996</v>
      </c>
      <c r="N59" s="246">
        <v>286708202.17000002</v>
      </c>
      <c r="O59" s="246">
        <v>239286687.90000004</v>
      </c>
      <c r="P59" s="246">
        <v>407255885.28000015</v>
      </c>
      <c r="Q59" s="246">
        <v>1765929177.5500002</v>
      </c>
      <c r="R59" s="6"/>
    </row>
    <row r="60" spans="2:18" x14ac:dyDescent="0.25">
      <c r="B60" s="7" t="s">
        <v>155</v>
      </c>
      <c r="C60" s="247">
        <v>574197886</v>
      </c>
      <c r="D60" s="247">
        <v>613756197</v>
      </c>
      <c r="E60" s="247">
        <v>29493555.899999995</v>
      </c>
      <c r="F60" s="247">
        <v>70625309.959999979</v>
      </c>
      <c r="G60" s="247">
        <v>72868885.079999983</v>
      </c>
      <c r="H60" s="247">
        <v>39977670.739999987</v>
      </c>
      <c r="I60" s="247">
        <v>40109512.259999998</v>
      </c>
      <c r="J60" s="247">
        <v>57081433.24000001</v>
      </c>
      <c r="K60" s="247">
        <v>29257467.340000004</v>
      </c>
      <c r="L60" s="247">
        <v>46401600.539999992</v>
      </c>
      <c r="M60" s="247">
        <v>38665240.989999987</v>
      </c>
      <c r="N60" s="185">
        <v>30048927.539999988</v>
      </c>
      <c r="O60" s="185">
        <v>41386316.100000001</v>
      </c>
      <c r="P60" s="185">
        <v>80176731</v>
      </c>
      <c r="Q60" s="247">
        <v>576092650.68999994</v>
      </c>
      <c r="R60" s="7"/>
    </row>
    <row r="61" spans="2:18" x14ac:dyDescent="0.25">
      <c r="B61" s="7" t="s">
        <v>156</v>
      </c>
      <c r="C61" s="247">
        <v>501316957</v>
      </c>
      <c r="D61" s="247">
        <v>541101014.98000026</v>
      </c>
      <c r="E61" s="247">
        <v>10051563.499999998</v>
      </c>
      <c r="F61" s="247">
        <v>51870742.299999997</v>
      </c>
      <c r="G61" s="247">
        <v>48652110.530000009</v>
      </c>
      <c r="H61" s="247">
        <v>34451750.920000002</v>
      </c>
      <c r="I61" s="247">
        <v>39253491.69000002</v>
      </c>
      <c r="J61" s="247">
        <v>47556792.170000009</v>
      </c>
      <c r="K61" s="247">
        <v>37861382.960000008</v>
      </c>
      <c r="L61" s="247">
        <v>40232653.970000006</v>
      </c>
      <c r="M61" s="247">
        <v>34888903.859999999</v>
      </c>
      <c r="N61" s="185">
        <v>30795169.079999998</v>
      </c>
      <c r="O61" s="185">
        <v>38233139.699999996</v>
      </c>
      <c r="P61" s="185">
        <v>92661635.719999999</v>
      </c>
      <c r="Q61" s="247">
        <v>506509336.39999998</v>
      </c>
      <c r="R61" s="8"/>
    </row>
    <row r="62" spans="2:18" x14ac:dyDescent="0.25">
      <c r="B62" s="7" t="s">
        <v>157</v>
      </c>
      <c r="C62" s="247">
        <v>558573418</v>
      </c>
      <c r="D62" s="247">
        <v>744424934.7299999</v>
      </c>
      <c r="E62" s="88">
        <v>0</v>
      </c>
      <c r="F62" s="247">
        <v>6821765.6800000006</v>
      </c>
      <c r="G62" s="247">
        <v>29301921.579999998</v>
      </c>
      <c r="H62" s="247">
        <v>9560583.3899999987</v>
      </c>
      <c r="I62" s="247">
        <v>3876979.9100000006</v>
      </c>
      <c r="J62" s="247">
        <v>3664313.0900000003</v>
      </c>
      <c r="K62" s="247">
        <v>3505780.39</v>
      </c>
      <c r="L62" s="247">
        <v>3502170.0400000005</v>
      </c>
      <c r="M62" s="247">
        <v>3144820.17</v>
      </c>
      <c r="N62" s="185">
        <v>225864105.55000001</v>
      </c>
      <c r="O62" s="185">
        <v>159667232.10000002</v>
      </c>
      <c r="P62" s="185">
        <v>234417518.56000009</v>
      </c>
      <c r="Q62" s="247">
        <v>683327190.46000016</v>
      </c>
      <c r="R62" s="8"/>
    </row>
    <row r="63" spans="2:18" x14ac:dyDescent="0.25">
      <c r="B63" s="6" t="s">
        <v>158</v>
      </c>
      <c r="C63" s="246">
        <v>1145141694</v>
      </c>
      <c r="D63" s="246">
        <v>1354162462.0199995</v>
      </c>
      <c r="E63" s="246">
        <v>60161635.420000002</v>
      </c>
      <c r="F63" s="246">
        <v>94407023.920000002</v>
      </c>
      <c r="G63" s="246">
        <v>94944279.139999986</v>
      </c>
      <c r="H63" s="246">
        <v>94209463.010000005</v>
      </c>
      <c r="I63" s="246">
        <v>84491799.959999979</v>
      </c>
      <c r="J63" s="246">
        <v>91394002.040000007</v>
      </c>
      <c r="K63" s="246">
        <v>74563444.280000001</v>
      </c>
      <c r="L63" s="246">
        <v>93413622.699999988</v>
      </c>
      <c r="M63" s="246">
        <v>83229832.180000022</v>
      </c>
      <c r="N63" s="246">
        <v>74716408.159999996</v>
      </c>
      <c r="O63" s="246">
        <v>111647221.16999996</v>
      </c>
      <c r="P63" s="246">
        <v>202756642.87000006</v>
      </c>
      <c r="Q63" s="246">
        <v>1159935374.8499997</v>
      </c>
      <c r="R63" s="8"/>
    </row>
    <row r="64" spans="2:18" x14ac:dyDescent="0.25">
      <c r="B64" s="7" t="s">
        <v>159</v>
      </c>
      <c r="C64" s="247">
        <v>873484541</v>
      </c>
      <c r="D64" s="247">
        <v>1075368616.0199995</v>
      </c>
      <c r="E64" s="247">
        <v>46014431.100000001</v>
      </c>
      <c r="F64" s="247">
        <v>74816437.590000004</v>
      </c>
      <c r="G64" s="247">
        <v>71411401.939999998</v>
      </c>
      <c r="H64" s="247">
        <v>75482148.739999995</v>
      </c>
      <c r="I64" s="247">
        <v>62802870.489999965</v>
      </c>
      <c r="J64" s="247">
        <v>66638453.209999993</v>
      </c>
      <c r="K64" s="247">
        <v>56086314.819999993</v>
      </c>
      <c r="L64" s="247">
        <v>72285365.289999977</v>
      </c>
      <c r="M64" s="247">
        <v>63392232.030000001</v>
      </c>
      <c r="N64" s="185">
        <v>55931035.620000005</v>
      </c>
      <c r="O64" s="185">
        <v>88832479.999999955</v>
      </c>
      <c r="P64" s="185">
        <v>159354201.45000005</v>
      </c>
      <c r="Q64" s="247">
        <v>893047372.27999997</v>
      </c>
      <c r="R64" s="7"/>
    </row>
    <row r="65" spans="2:18" x14ac:dyDescent="0.25">
      <c r="B65" s="7" t="s">
        <v>161</v>
      </c>
      <c r="C65" s="247">
        <v>271657153</v>
      </c>
      <c r="D65" s="247">
        <v>278793846</v>
      </c>
      <c r="E65" s="247">
        <v>14147204.32</v>
      </c>
      <c r="F65" s="247">
        <v>19590586.329999998</v>
      </c>
      <c r="G65" s="247">
        <v>23532877.199999996</v>
      </c>
      <c r="H65" s="247">
        <v>18727314.27</v>
      </c>
      <c r="I65" s="247">
        <v>21688929.47000001</v>
      </c>
      <c r="J65" s="247">
        <v>24755548.830000006</v>
      </c>
      <c r="K65" s="247">
        <v>18477129.460000001</v>
      </c>
      <c r="L65" s="247">
        <v>21128257.410000011</v>
      </c>
      <c r="M65" s="247">
        <v>19837600.150000006</v>
      </c>
      <c r="N65" s="185">
        <v>18785372.539999999</v>
      </c>
      <c r="O65" s="185">
        <v>22814741.169999994</v>
      </c>
      <c r="P65" s="185">
        <v>43402441.420000009</v>
      </c>
      <c r="Q65" s="247">
        <v>266888002.57000002</v>
      </c>
      <c r="R65" s="8"/>
    </row>
    <row r="66" spans="2:18" x14ac:dyDescent="0.25">
      <c r="B66" s="38" t="s">
        <v>162</v>
      </c>
      <c r="C66" s="245">
        <v>268992422521.00003</v>
      </c>
      <c r="D66" s="245">
        <v>270513775871.80841</v>
      </c>
      <c r="E66" s="245">
        <v>16122917446.120003</v>
      </c>
      <c r="F66" s="245">
        <v>25540967567.570007</v>
      </c>
      <c r="G66" s="245">
        <v>22692328902.310017</v>
      </c>
      <c r="H66" s="245">
        <v>22188866499.380009</v>
      </c>
      <c r="I66" s="245">
        <v>21573161908.579987</v>
      </c>
      <c r="J66" s="245">
        <v>19784139022.740009</v>
      </c>
      <c r="K66" s="245">
        <v>19492728211.45002</v>
      </c>
      <c r="L66" s="245">
        <v>19491626114.700012</v>
      </c>
      <c r="M66" s="245">
        <v>21136368283.410007</v>
      </c>
      <c r="N66" s="184">
        <v>19268339291.009995</v>
      </c>
      <c r="O66" s="184">
        <v>24680842227.210003</v>
      </c>
      <c r="P66" s="184">
        <v>32227918399.929977</v>
      </c>
      <c r="Q66" s="245">
        <v>264200203874.41</v>
      </c>
      <c r="R66" s="8"/>
    </row>
    <row r="67" spans="2:18" x14ac:dyDescent="0.25">
      <c r="B67" s="6" t="s">
        <v>163</v>
      </c>
      <c r="C67" s="246">
        <v>9467582389</v>
      </c>
      <c r="D67" s="246">
        <v>10963510136.35</v>
      </c>
      <c r="E67" s="246">
        <v>299493117.57999998</v>
      </c>
      <c r="F67" s="246">
        <v>1195079640.3099999</v>
      </c>
      <c r="G67" s="246">
        <v>1028007467.5800002</v>
      </c>
      <c r="H67" s="246">
        <v>1838955452.1700001</v>
      </c>
      <c r="I67" s="246">
        <v>1166805937.6300001</v>
      </c>
      <c r="J67" s="246">
        <v>563841512.62</v>
      </c>
      <c r="K67" s="246">
        <v>410226748.98999995</v>
      </c>
      <c r="L67" s="246">
        <v>646381400.8499999</v>
      </c>
      <c r="M67" s="246">
        <v>713947928.39999986</v>
      </c>
      <c r="N67" s="240">
        <v>598653334.25</v>
      </c>
      <c r="O67" s="240">
        <v>531039227.48999989</v>
      </c>
      <c r="P67" s="240">
        <v>1810428696.9400001</v>
      </c>
      <c r="Q67" s="246">
        <v>10802860464.809999</v>
      </c>
      <c r="R67" s="6"/>
    </row>
    <row r="68" spans="2:18" x14ac:dyDescent="0.25">
      <c r="B68" s="7" t="s">
        <v>164</v>
      </c>
      <c r="C68" s="247">
        <v>600000000</v>
      </c>
      <c r="D68" s="247">
        <v>283922041</v>
      </c>
      <c r="E68" s="88">
        <v>0</v>
      </c>
      <c r="F68" s="88">
        <v>0</v>
      </c>
      <c r="G68" s="247">
        <v>240000000</v>
      </c>
      <c r="H68" s="88">
        <v>0</v>
      </c>
      <c r="I68" s="88">
        <v>0</v>
      </c>
      <c r="J68" s="88">
        <v>0</v>
      </c>
      <c r="K68" s="88">
        <v>0</v>
      </c>
      <c r="L68" s="88">
        <v>0</v>
      </c>
      <c r="M68" s="88">
        <v>0</v>
      </c>
      <c r="N68" s="89">
        <v>0</v>
      </c>
      <c r="O68" s="185">
        <v>4015508.2399999998</v>
      </c>
      <c r="P68" s="185">
        <v>19979283.140000001</v>
      </c>
      <c r="Q68" s="247">
        <v>263994791.38</v>
      </c>
      <c r="R68" s="7"/>
    </row>
    <row r="69" spans="2:18" x14ac:dyDescent="0.25">
      <c r="B69" s="7" t="s">
        <v>165</v>
      </c>
      <c r="C69" s="247">
        <v>18396550</v>
      </c>
      <c r="D69" s="247">
        <v>23996549.999999996</v>
      </c>
      <c r="E69" s="247">
        <v>607050.19999999995</v>
      </c>
      <c r="F69" s="247">
        <v>2235303.5299999998</v>
      </c>
      <c r="G69" s="247">
        <v>1443195.66</v>
      </c>
      <c r="H69" s="247">
        <v>1329029.28</v>
      </c>
      <c r="I69" s="247">
        <v>3328936.8</v>
      </c>
      <c r="J69" s="247">
        <v>1326229.6199999999</v>
      </c>
      <c r="K69" s="247">
        <v>1329119.8499999999</v>
      </c>
      <c r="L69" s="247">
        <v>3176984.95</v>
      </c>
      <c r="M69" s="247">
        <v>1331128.6300000001</v>
      </c>
      <c r="N69" s="185">
        <v>1708722.38</v>
      </c>
      <c r="O69" s="185">
        <v>1635888.3300000003</v>
      </c>
      <c r="P69" s="185">
        <v>4081148.0599999996</v>
      </c>
      <c r="Q69" s="247">
        <v>23532737.289999999</v>
      </c>
      <c r="R69" s="8"/>
    </row>
    <row r="70" spans="2:18" x14ac:dyDescent="0.25">
      <c r="B70" s="7" t="s">
        <v>166</v>
      </c>
      <c r="C70" s="247">
        <v>8849185839</v>
      </c>
      <c r="D70" s="247">
        <v>10655591545.35</v>
      </c>
      <c r="E70" s="247">
        <v>298886067.38</v>
      </c>
      <c r="F70" s="247">
        <v>1192844336.78</v>
      </c>
      <c r="G70" s="247">
        <v>786564271.92000008</v>
      </c>
      <c r="H70" s="247">
        <v>1837626422.8900001</v>
      </c>
      <c r="I70" s="247">
        <v>1163477000.8299999</v>
      </c>
      <c r="J70" s="247">
        <v>562515283</v>
      </c>
      <c r="K70" s="247">
        <v>408897629.13999999</v>
      </c>
      <c r="L70" s="247">
        <v>643204415.89999986</v>
      </c>
      <c r="M70" s="247">
        <v>712616799.76999998</v>
      </c>
      <c r="N70" s="185">
        <v>596944611.87</v>
      </c>
      <c r="O70" s="185">
        <v>525387830.92000008</v>
      </c>
      <c r="P70" s="185">
        <v>1786368265.7399998</v>
      </c>
      <c r="Q70" s="247">
        <v>10515332936.140001</v>
      </c>
      <c r="R70" s="8"/>
    </row>
    <row r="71" spans="2:18" x14ac:dyDescent="0.25">
      <c r="B71" s="6" t="s">
        <v>167</v>
      </c>
      <c r="C71" s="246">
        <v>60054120320</v>
      </c>
      <c r="D71" s="246">
        <v>57061320221.789894</v>
      </c>
      <c r="E71" s="246">
        <v>3308233612.4600005</v>
      </c>
      <c r="F71" s="246">
        <v>4518743856.25</v>
      </c>
      <c r="G71" s="246">
        <v>5103210724.4800014</v>
      </c>
      <c r="H71" s="246">
        <v>4738474159.1200027</v>
      </c>
      <c r="I71" s="246">
        <v>4264503546.8000026</v>
      </c>
      <c r="J71" s="246">
        <v>4082492177.8500009</v>
      </c>
      <c r="K71" s="246">
        <v>4240551618.8899984</v>
      </c>
      <c r="L71" s="246">
        <v>4129130907.1900015</v>
      </c>
      <c r="M71" s="246">
        <v>5522993543.8500071</v>
      </c>
      <c r="N71" s="240">
        <v>4052247642.4900022</v>
      </c>
      <c r="O71" s="240">
        <v>6242286493.5100031</v>
      </c>
      <c r="P71" s="240">
        <v>5414211759.6299973</v>
      </c>
      <c r="Q71" s="246">
        <v>55617080042.520012</v>
      </c>
      <c r="R71" s="7"/>
    </row>
    <row r="72" spans="2:18" x14ac:dyDescent="0.25">
      <c r="B72" s="7" t="s">
        <v>169</v>
      </c>
      <c r="C72" s="247">
        <v>1632184510</v>
      </c>
      <c r="D72" s="247">
        <v>1745895747.3600001</v>
      </c>
      <c r="E72" s="247">
        <v>109585032.06000002</v>
      </c>
      <c r="F72" s="247">
        <v>115797616.10999997</v>
      </c>
      <c r="G72" s="247">
        <v>145947312.56999993</v>
      </c>
      <c r="H72" s="247">
        <v>130072067.17</v>
      </c>
      <c r="I72" s="247">
        <v>163734740.74000004</v>
      </c>
      <c r="J72" s="247">
        <v>139023558.89999998</v>
      </c>
      <c r="K72" s="247">
        <v>133127104.51000001</v>
      </c>
      <c r="L72" s="247">
        <v>153312980.26000002</v>
      </c>
      <c r="M72" s="247">
        <v>137475017.35000002</v>
      </c>
      <c r="N72" s="185">
        <v>137886459.48000002</v>
      </c>
      <c r="O72" s="185">
        <v>207717332.10000002</v>
      </c>
      <c r="P72" s="185">
        <v>164143750.32000008</v>
      </c>
      <c r="Q72" s="247">
        <v>1737822971.5700004</v>
      </c>
      <c r="R72" s="8"/>
    </row>
    <row r="73" spans="2:18" x14ac:dyDescent="0.25">
      <c r="B73" s="7" t="s">
        <v>170</v>
      </c>
      <c r="C73" s="247">
        <v>6600280200</v>
      </c>
      <c r="D73" s="247">
        <v>6375593504.3200026</v>
      </c>
      <c r="E73" s="247">
        <v>38468424.989999995</v>
      </c>
      <c r="F73" s="247">
        <v>666618275.08999991</v>
      </c>
      <c r="G73" s="247">
        <v>581556664.79999983</v>
      </c>
      <c r="H73" s="247">
        <v>951424919.09999967</v>
      </c>
      <c r="I73" s="247">
        <v>354733118.04000008</v>
      </c>
      <c r="J73" s="247">
        <v>259345583.30000004</v>
      </c>
      <c r="K73" s="247">
        <v>350942171.99000001</v>
      </c>
      <c r="L73" s="247">
        <v>263944621.22999999</v>
      </c>
      <c r="M73" s="247">
        <v>874205615.79000008</v>
      </c>
      <c r="N73" s="185">
        <v>171103352.92000005</v>
      </c>
      <c r="O73" s="185">
        <v>395309730.72000003</v>
      </c>
      <c r="P73" s="185">
        <v>818953283.26000023</v>
      </c>
      <c r="Q73" s="247">
        <v>5726605761.2299995</v>
      </c>
      <c r="R73" s="8"/>
    </row>
    <row r="74" spans="2:18" x14ac:dyDescent="0.25">
      <c r="B74" s="7" t="s">
        <v>171</v>
      </c>
      <c r="C74" s="247">
        <v>8130920</v>
      </c>
      <c r="D74" s="247">
        <v>8030920</v>
      </c>
      <c r="E74" s="247">
        <v>22936</v>
      </c>
      <c r="F74" s="247">
        <v>832216</v>
      </c>
      <c r="G74" s="247">
        <v>22936</v>
      </c>
      <c r="H74" s="247">
        <v>427576</v>
      </c>
      <c r="I74" s="247">
        <v>427576</v>
      </c>
      <c r="J74" s="247">
        <v>427576</v>
      </c>
      <c r="K74" s="247">
        <v>427576</v>
      </c>
      <c r="L74" s="247">
        <v>427576</v>
      </c>
      <c r="M74" s="247">
        <v>404640</v>
      </c>
      <c r="N74" s="185">
        <v>427576</v>
      </c>
      <c r="O74" s="185">
        <v>45872</v>
      </c>
      <c r="P74" s="185">
        <v>1236856</v>
      </c>
      <c r="Q74" s="247">
        <v>5130912</v>
      </c>
      <c r="R74" s="8"/>
    </row>
    <row r="75" spans="2:18" x14ac:dyDescent="0.25">
      <c r="B75" s="7" t="s">
        <v>172</v>
      </c>
      <c r="C75" s="247">
        <v>51813524690</v>
      </c>
      <c r="D75" s="247">
        <v>48931800050.109894</v>
      </c>
      <c r="E75" s="247">
        <v>3160157219.4099998</v>
      </c>
      <c r="F75" s="247">
        <v>3735495749.0500007</v>
      </c>
      <c r="G75" s="247">
        <v>4375683811.1099987</v>
      </c>
      <c r="H75" s="247">
        <v>3656549596.8499985</v>
      </c>
      <c r="I75" s="247">
        <v>3745608112.0200024</v>
      </c>
      <c r="J75" s="247">
        <v>3683695459.650001</v>
      </c>
      <c r="K75" s="247">
        <v>3756054766.3899984</v>
      </c>
      <c r="L75" s="247">
        <v>3711445729.7000017</v>
      </c>
      <c r="M75" s="247">
        <v>4510908270.7099991</v>
      </c>
      <c r="N75" s="185">
        <v>3742830254.0900021</v>
      </c>
      <c r="O75" s="185">
        <v>5639213558.6900034</v>
      </c>
      <c r="P75" s="185">
        <v>4429877870.0500021</v>
      </c>
      <c r="Q75" s="247">
        <v>48147520397.720016</v>
      </c>
      <c r="R75" s="8"/>
    </row>
    <row r="76" spans="2:18" x14ac:dyDescent="0.25">
      <c r="B76" s="6" t="s">
        <v>173</v>
      </c>
      <c r="C76" s="246">
        <v>5023536556</v>
      </c>
      <c r="D76" s="246">
        <v>5637294438.6499996</v>
      </c>
      <c r="E76" s="246">
        <v>242029440.13999999</v>
      </c>
      <c r="F76" s="246">
        <v>424079453.68000007</v>
      </c>
      <c r="G76" s="246">
        <v>497944503.80999976</v>
      </c>
      <c r="H76" s="246">
        <v>391785321.86999995</v>
      </c>
      <c r="I76" s="246">
        <v>413222567.47000021</v>
      </c>
      <c r="J76" s="246">
        <v>498584070.25999999</v>
      </c>
      <c r="K76" s="246">
        <v>379616016.23000032</v>
      </c>
      <c r="L76" s="246">
        <v>429726533.06000024</v>
      </c>
      <c r="M76" s="246">
        <v>346141869.51000005</v>
      </c>
      <c r="N76" s="240">
        <v>326215153.42000014</v>
      </c>
      <c r="O76" s="240">
        <v>522007691.27000022</v>
      </c>
      <c r="P76" s="240">
        <v>835820593.98999953</v>
      </c>
      <c r="Q76" s="246">
        <v>5307173214.710001</v>
      </c>
      <c r="R76" s="8"/>
    </row>
    <row r="77" spans="2:18" x14ac:dyDescent="0.25">
      <c r="B77" s="7" t="s">
        <v>174</v>
      </c>
      <c r="C77" s="247">
        <v>923603648</v>
      </c>
      <c r="D77" s="247">
        <v>855590820.93999934</v>
      </c>
      <c r="E77" s="247">
        <v>38293362.650000006</v>
      </c>
      <c r="F77" s="247">
        <v>65657004.420000009</v>
      </c>
      <c r="G77" s="247">
        <v>76841319.370000005</v>
      </c>
      <c r="H77" s="247">
        <v>42321661.920000002</v>
      </c>
      <c r="I77" s="247">
        <v>55354768.859999999</v>
      </c>
      <c r="J77" s="247">
        <v>86461666.960000008</v>
      </c>
      <c r="K77" s="247">
        <v>72454672.560000002</v>
      </c>
      <c r="L77" s="247">
        <v>75082945.460000023</v>
      </c>
      <c r="M77" s="247">
        <v>58269234.839999996</v>
      </c>
      <c r="N77" s="185">
        <v>9880368.9699999988</v>
      </c>
      <c r="O77" s="185">
        <v>52756034.310000002</v>
      </c>
      <c r="P77" s="185">
        <v>186195725.67000002</v>
      </c>
      <c r="Q77" s="247">
        <v>819568765.99000001</v>
      </c>
      <c r="R77" s="7"/>
    </row>
    <row r="78" spans="2:18" x14ac:dyDescent="0.25">
      <c r="B78" s="7" t="s">
        <v>175</v>
      </c>
      <c r="C78" s="247">
        <v>884824285</v>
      </c>
      <c r="D78" s="247">
        <v>900521339.23999858</v>
      </c>
      <c r="E78" s="247">
        <v>11063314.73</v>
      </c>
      <c r="F78" s="247">
        <v>57602809.940000005</v>
      </c>
      <c r="G78" s="247">
        <v>102075254.45999999</v>
      </c>
      <c r="H78" s="247">
        <v>38666057.980000004</v>
      </c>
      <c r="I78" s="247">
        <v>77178201.359999999</v>
      </c>
      <c r="J78" s="247">
        <v>85144700.819999993</v>
      </c>
      <c r="K78" s="247">
        <v>58596354.140000015</v>
      </c>
      <c r="L78" s="247">
        <v>78074669.100000024</v>
      </c>
      <c r="M78" s="247">
        <v>48486121.159999996</v>
      </c>
      <c r="N78" s="185">
        <v>19414942.950000003</v>
      </c>
      <c r="O78" s="185">
        <v>59850006.510000005</v>
      </c>
      <c r="P78" s="185">
        <v>130936712.95999996</v>
      </c>
      <c r="Q78" s="247">
        <v>767089146.11000001</v>
      </c>
      <c r="R78" s="8"/>
    </row>
    <row r="79" spans="2:18" x14ac:dyDescent="0.25">
      <c r="B79" s="7" t="s">
        <v>176</v>
      </c>
      <c r="C79" s="247">
        <v>2274132176</v>
      </c>
      <c r="D79" s="247">
        <v>2363741680.0499992</v>
      </c>
      <c r="E79" s="247">
        <v>125836028.57000002</v>
      </c>
      <c r="F79" s="247">
        <v>161602967.7899999</v>
      </c>
      <c r="G79" s="247">
        <v>194790070.94999993</v>
      </c>
      <c r="H79" s="247">
        <v>162357274.25999996</v>
      </c>
      <c r="I79" s="247">
        <v>175834259.38999993</v>
      </c>
      <c r="J79" s="247">
        <v>196215393.65999997</v>
      </c>
      <c r="K79" s="247">
        <v>149868694.81999993</v>
      </c>
      <c r="L79" s="247">
        <v>174830122.66999996</v>
      </c>
      <c r="M79" s="247">
        <v>143151481.31000006</v>
      </c>
      <c r="N79" s="185">
        <v>194828499.91000006</v>
      </c>
      <c r="O79" s="185">
        <v>263603524.3600001</v>
      </c>
      <c r="P79" s="185">
        <v>300489201.46000034</v>
      </c>
      <c r="Q79" s="247">
        <v>2243407519.1500006</v>
      </c>
      <c r="R79" s="8"/>
    </row>
    <row r="80" spans="2:18" x14ac:dyDescent="0.25">
      <c r="B80" s="7" t="s">
        <v>210</v>
      </c>
      <c r="C80" s="88">
        <v>0</v>
      </c>
      <c r="D80" s="247">
        <v>106106415</v>
      </c>
      <c r="E80" s="247">
        <v>8555075.1600000001</v>
      </c>
      <c r="F80" s="247">
        <v>8058961.9999999991</v>
      </c>
      <c r="G80" s="247">
        <v>8077642.6699999999</v>
      </c>
      <c r="H80" s="247">
        <v>10942261.859999999</v>
      </c>
      <c r="I80" s="247">
        <v>8090433.1799999997</v>
      </c>
      <c r="J80" s="247">
        <v>6948872</v>
      </c>
      <c r="K80" s="247">
        <v>8027393.9800000014</v>
      </c>
      <c r="L80" s="247">
        <v>8058927.6400000006</v>
      </c>
      <c r="M80" s="247">
        <v>7976454.04</v>
      </c>
      <c r="N80" s="185">
        <v>8102613.6500000004</v>
      </c>
      <c r="O80" s="185">
        <v>14713519.02</v>
      </c>
      <c r="P80" s="185">
        <v>8554258.8000000007</v>
      </c>
      <c r="Q80" s="247">
        <v>106106413.99999999</v>
      </c>
      <c r="R80" s="8"/>
    </row>
    <row r="81" spans="2:18" x14ac:dyDescent="0.25">
      <c r="B81" s="7" t="s">
        <v>177</v>
      </c>
      <c r="C81" s="88">
        <v>0</v>
      </c>
      <c r="D81" s="247">
        <v>463146419.42000002</v>
      </c>
      <c r="E81" s="88">
        <v>0</v>
      </c>
      <c r="F81" s="247">
        <v>69125000</v>
      </c>
      <c r="G81" s="247">
        <v>31600000</v>
      </c>
      <c r="H81" s="247">
        <v>76964500.799999997</v>
      </c>
      <c r="I81" s="247">
        <v>25100000</v>
      </c>
      <c r="J81" s="247">
        <v>58584273</v>
      </c>
      <c r="K81" s="247">
        <v>30425776</v>
      </c>
      <c r="L81" s="247">
        <v>27043993</v>
      </c>
      <c r="M81" s="247">
        <v>24125000</v>
      </c>
      <c r="N81" s="185">
        <v>32475000</v>
      </c>
      <c r="O81" s="185">
        <v>31280474.620000001</v>
      </c>
      <c r="P81" s="185">
        <v>56242402</v>
      </c>
      <c r="Q81" s="247">
        <v>462966419.41999996</v>
      </c>
      <c r="R81" s="8"/>
    </row>
    <row r="82" spans="2:18" ht="30" x14ac:dyDescent="0.25">
      <c r="B82" s="73" t="s">
        <v>211</v>
      </c>
      <c r="C82" s="247">
        <v>9500000</v>
      </c>
      <c r="D82" s="247">
        <v>9500000</v>
      </c>
      <c r="E82" s="247">
        <v>791666.67</v>
      </c>
      <c r="F82" s="247">
        <v>791666.67</v>
      </c>
      <c r="G82" s="247">
        <v>791666.67</v>
      </c>
      <c r="H82" s="247">
        <v>791666.67</v>
      </c>
      <c r="I82" s="247">
        <v>791666.67</v>
      </c>
      <c r="J82" s="247">
        <v>791666.67</v>
      </c>
      <c r="K82" s="247">
        <v>791666.67</v>
      </c>
      <c r="L82" s="247">
        <v>791666.67</v>
      </c>
      <c r="M82" s="247">
        <v>791666.67</v>
      </c>
      <c r="N82" s="185">
        <v>791666.67</v>
      </c>
      <c r="O82" s="185">
        <v>791666.67</v>
      </c>
      <c r="P82" s="185">
        <v>791666</v>
      </c>
      <c r="Q82" s="247">
        <v>9499999.3699999973</v>
      </c>
      <c r="R82" s="8"/>
    </row>
    <row r="83" spans="2:18" ht="30" x14ac:dyDescent="0.25">
      <c r="B83" s="73" t="s">
        <v>178</v>
      </c>
      <c r="C83" s="247">
        <v>931476447</v>
      </c>
      <c r="D83" s="247">
        <v>938687763.99999964</v>
      </c>
      <c r="E83" s="247">
        <v>57489992.359999999</v>
      </c>
      <c r="F83" s="247">
        <v>61241042.859999992</v>
      </c>
      <c r="G83" s="247">
        <v>83768549.690000027</v>
      </c>
      <c r="H83" s="247">
        <v>59741898.379999995</v>
      </c>
      <c r="I83" s="247">
        <v>70873238.009999976</v>
      </c>
      <c r="J83" s="247">
        <v>64437497.149999999</v>
      </c>
      <c r="K83" s="247">
        <v>59451458.059999995</v>
      </c>
      <c r="L83" s="247">
        <v>65844208.519999966</v>
      </c>
      <c r="M83" s="247">
        <v>63341911.489999995</v>
      </c>
      <c r="N83" s="185">
        <v>60722061.269999988</v>
      </c>
      <c r="O83" s="185">
        <v>99012465.779999986</v>
      </c>
      <c r="P83" s="185">
        <v>152610627.10000002</v>
      </c>
      <c r="Q83" s="247">
        <v>898534950.66999996</v>
      </c>
      <c r="R83" s="8"/>
    </row>
    <row r="84" spans="2:18" x14ac:dyDescent="0.25">
      <c r="B84" s="6" t="s">
        <v>179</v>
      </c>
      <c r="C84" s="246">
        <v>136255730856.99998</v>
      </c>
      <c r="D84" s="246">
        <v>137058590173.5601</v>
      </c>
      <c r="E84" s="246">
        <v>8465147208.6800003</v>
      </c>
      <c r="F84" s="246">
        <v>14843302968.520008</v>
      </c>
      <c r="G84" s="246">
        <v>11229589132.720015</v>
      </c>
      <c r="H84" s="246">
        <v>10836006229.740009</v>
      </c>
      <c r="I84" s="246">
        <v>11114678005.019991</v>
      </c>
      <c r="J84" s="246">
        <v>10073031936.300007</v>
      </c>
      <c r="K84" s="246">
        <v>10485903650.330017</v>
      </c>
      <c r="L84" s="246">
        <v>10013834362.040003</v>
      </c>
      <c r="M84" s="246">
        <v>10239318661.860001</v>
      </c>
      <c r="N84" s="240">
        <v>9885469633.9399891</v>
      </c>
      <c r="O84" s="240">
        <v>10898537831.019999</v>
      </c>
      <c r="P84" s="240">
        <v>16191690584.119991</v>
      </c>
      <c r="Q84" s="246">
        <v>134276510204.29004</v>
      </c>
      <c r="R84" s="8"/>
    </row>
    <row r="85" spans="2:18" x14ac:dyDescent="0.25">
      <c r="B85" s="7" t="s">
        <v>180</v>
      </c>
      <c r="C85" s="247">
        <v>5554789361</v>
      </c>
      <c r="D85" s="247">
        <v>4207610220.1500053</v>
      </c>
      <c r="E85" s="247">
        <v>319422050.15999997</v>
      </c>
      <c r="F85" s="247">
        <v>565601990.50999975</v>
      </c>
      <c r="G85" s="247">
        <v>298455052.19999999</v>
      </c>
      <c r="H85" s="247">
        <v>226562434.44000009</v>
      </c>
      <c r="I85" s="247">
        <v>294116108.33999997</v>
      </c>
      <c r="J85" s="247">
        <v>299750000.82999992</v>
      </c>
      <c r="K85" s="247">
        <v>284014124.35000008</v>
      </c>
      <c r="L85" s="247">
        <v>333578730.21000004</v>
      </c>
      <c r="M85" s="247">
        <v>322617952.25999975</v>
      </c>
      <c r="N85" s="185">
        <v>309584157.41000003</v>
      </c>
      <c r="O85" s="185">
        <v>416456016.02999997</v>
      </c>
      <c r="P85" s="185">
        <v>341407782.85000002</v>
      </c>
      <c r="Q85" s="247">
        <v>4011566399.5899992</v>
      </c>
      <c r="R85" s="7"/>
    </row>
    <row r="86" spans="2:18" x14ac:dyDescent="0.25">
      <c r="B86" s="7" t="s">
        <v>181</v>
      </c>
      <c r="C86" s="247">
        <v>45284678546</v>
      </c>
      <c r="D86" s="247">
        <v>53093850279.710022</v>
      </c>
      <c r="E86" s="247">
        <v>3585561119.2999983</v>
      </c>
      <c r="F86" s="247">
        <v>5434728818.2700033</v>
      </c>
      <c r="G86" s="247">
        <v>4192608471.2500014</v>
      </c>
      <c r="H86" s="247">
        <v>4406319798.2399998</v>
      </c>
      <c r="I86" s="247">
        <v>4015505676.9900007</v>
      </c>
      <c r="J86" s="247">
        <v>3783566787.3499994</v>
      </c>
      <c r="K86" s="247">
        <v>4480135088.9199953</v>
      </c>
      <c r="L86" s="247">
        <v>3897846962.0799994</v>
      </c>
      <c r="M86" s="247">
        <v>3817680971.2599993</v>
      </c>
      <c r="N86" s="185">
        <v>3954108105.5399995</v>
      </c>
      <c r="O86" s="185">
        <v>4271223420.1499996</v>
      </c>
      <c r="P86" s="185">
        <v>6915443058.1499996</v>
      </c>
      <c r="Q86" s="247">
        <v>52754728277.5</v>
      </c>
      <c r="R86" s="8"/>
    </row>
    <row r="87" spans="2:18" x14ac:dyDescent="0.25">
      <c r="B87" s="7" t="s">
        <v>182</v>
      </c>
      <c r="C87" s="247">
        <v>11628160102</v>
      </c>
      <c r="D87" s="247">
        <v>14988025101.59</v>
      </c>
      <c r="E87" s="247">
        <v>898393830.04000008</v>
      </c>
      <c r="F87" s="247">
        <v>1190760036.5300002</v>
      </c>
      <c r="G87" s="247">
        <v>1274626887.3700004</v>
      </c>
      <c r="H87" s="247">
        <v>1604713799.1499999</v>
      </c>
      <c r="I87" s="247">
        <v>1339242958.4399993</v>
      </c>
      <c r="J87" s="247">
        <v>1241840815.9600003</v>
      </c>
      <c r="K87" s="247">
        <v>1018490105.3</v>
      </c>
      <c r="L87" s="247">
        <v>959159697.26000011</v>
      </c>
      <c r="M87" s="247">
        <v>1179664669.1500001</v>
      </c>
      <c r="N87" s="185">
        <v>1115565667.49</v>
      </c>
      <c r="O87" s="185">
        <v>1059265091.1400001</v>
      </c>
      <c r="P87" s="185">
        <v>1912861390.6299999</v>
      </c>
      <c r="Q87" s="247">
        <v>14794584948.459999</v>
      </c>
      <c r="R87" s="8"/>
    </row>
    <row r="88" spans="2:18" x14ac:dyDescent="0.25">
      <c r="B88" s="7" t="s">
        <v>183</v>
      </c>
      <c r="C88" s="247">
        <v>13892122901</v>
      </c>
      <c r="D88" s="247">
        <v>13914556032.629999</v>
      </c>
      <c r="E88" s="247">
        <v>692450327.87999988</v>
      </c>
      <c r="F88" s="247">
        <v>1227816330.2699997</v>
      </c>
      <c r="G88" s="247">
        <v>1155137119.0200009</v>
      </c>
      <c r="H88" s="247">
        <v>1023318469.1399997</v>
      </c>
      <c r="I88" s="247">
        <v>1169983389.3700006</v>
      </c>
      <c r="J88" s="247">
        <v>1103725374.1400001</v>
      </c>
      <c r="K88" s="247">
        <v>1037980238.9000003</v>
      </c>
      <c r="L88" s="247">
        <v>1056915129.5000001</v>
      </c>
      <c r="M88" s="247">
        <v>1091241178.6399996</v>
      </c>
      <c r="N88" s="185">
        <v>1054667733.1800004</v>
      </c>
      <c r="O88" s="185">
        <v>1175211766.9599998</v>
      </c>
      <c r="P88" s="185">
        <v>1844844346.2200038</v>
      </c>
      <c r="Q88" s="247">
        <v>13633291403.220003</v>
      </c>
      <c r="R88" s="8"/>
    </row>
    <row r="89" spans="2:18" x14ac:dyDescent="0.25">
      <c r="B89" s="7" t="s">
        <v>184</v>
      </c>
      <c r="C89" s="247">
        <v>6025970338</v>
      </c>
      <c r="D89" s="247">
        <v>5604188512.1000032</v>
      </c>
      <c r="E89" s="247">
        <v>361337977.1099999</v>
      </c>
      <c r="F89" s="247">
        <v>364136786.70000005</v>
      </c>
      <c r="G89" s="247">
        <v>366948946.53000003</v>
      </c>
      <c r="H89" s="247">
        <v>503520556.34000009</v>
      </c>
      <c r="I89" s="247">
        <v>547766403.18000019</v>
      </c>
      <c r="J89" s="247">
        <v>394435698.80000013</v>
      </c>
      <c r="K89" s="247">
        <v>437591977.62</v>
      </c>
      <c r="L89" s="247">
        <v>438614355.68000013</v>
      </c>
      <c r="M89" s="247">
        <v>363376886.33999997</v>
      </c>
      <c r="N89" s="185">
        <v>468297622.89999992</v>
      </c>
      <c r="O89" s="185">
        <v>478782840.23000002</v>
      </c>
      <c r="P89" s="185">
        <v>694817133.34999979</v>
      </c>
      <c r="Q89" s="247">
        <v>5419627184.7799997</v>
      </c>
      <c r="R89" s="8"/>
    </row>
    <row r="90" spans="2:18" x14ac:dyDescent="0.25">
      <c r="B90" s="7" t="s">
        <v>185</v>
      </c>
      <c r="C90" s="247">
        <v>5245502314</v>
      </c>
      <c r="D90" s="247">
        <v>6362065812.4400005</v>
      </c>
      <c r="E90" s="247">
        <v>347392963.43000001</v>
      </c>
      <c r="F90" s="247">
        <v>492635106.93000001</v>
      </c>
      <c r="G90" s="247">
        <v>508562263.44000006</v>
      </c>
      <c r="H90" s="247">
        <v>414029892.75</v>
      </c>
      <c r="I90" s="247">
        <v>728731721.93000007</v>
      </c>
      <c r="J90" s="247">
        <v>656664896.63000011</v>
      </c>
      <c r="K90" s="247">
        <v>482050203.45000017</v>
      </c>
      <c r="L90" s="247">
        <v>587778301.07999992</v>
      </c>
      <c r="M90" s="247">
        <v>423580198.34000009</v>
      </c>
      <c r="N90" s="185">
        <v>469274906.03999996</v>
      </c>
      <c r="O90" s="185">
        <v>442793337.63999999</v>
      </c>
      <c r="P90" s="185">
        <v>738908002.93000007</v>
      </c>
      <c r="Q90" s="247">
        <v>6292401794.5899992</v>
      </c>
      <c r="R90" s="8"/>
    </row>
    <row r="91" spans="2:18" x14ac:dyDescent="0.25">
      <c r="B91" s="7" t="s">
        <v>186</v>
      </c>
      <c r="C91" s="247">
        <v>527788434.00000006</v>
      </c>
      <c r="D91" s="247">
        <v>479279424.46999991</v>
      </c>
      <c r="E91" s="247">
        <v>13746608.299999999</v>
      </c>
      <c r="F91" s="247">
        <v>27969080.609999999</v>
      </c>
      <c r="G91" s="247">
        <v>66314792.060000002</v>
      </c>
      <c r="H91" s="247">
        <v>36492998.089999996</v>
      </c>
      <c r="I91" s="247">
        <v>43422324.649999984</v>
      </c>
      <c r="J91" s="247">
        <v>80939641.670000002</v>
      </c>
      <c r="K91" s="247">
        <v>27681772.02</v>
      </c>
      <c r="L91" s="247">
        <v>31359418.439999998</v>
      </c>
      <c r="M91" s="247">
        <v>21893611.710000001</v>
      </c>
      <c r="N91" s="185">
        <v>21628363.149999999</v>
      </c>
      <c r="O91" s="185">
        <v>39711983.640000001</v>
      </c>
      <c r="P91" s="185">
        <v>41259013.130000003</v>
      </c>
      <c r="Q91" s="247">
        <v>452419607.46999997</v>
      </c>
      <c r="R91" s="8"/>
    </row>
    <row r="92" spans="2:18" x14ac:dyDescent="0.25">
      <c r="B92" s="7" t="s">
        <v>187</v>
      </c>
      <c r="C92" s="247">
        <v>394802731</v>
      </c>
      <c r="D92" s="247">
        <v>393467370</v>
      </c>
      <c r="E92" s="247">
        <v>28366573.399999999</v>
      </c>
      <c r="F92" s="247">
        <v>32020951.919999994</v>
      </c>
      <c r="G92" s="247">
        <v>34097038.030000009</v>
      </c>
      <c r="H92" s="247">
        <v>31111640.539999999</v>
      </c>
      <c r="I92" s="247">
        <v>34757238.739999995</v>
      </c>
      <c r="J92" s="247">
        <v>30691963.280000001</v>
      </c>
      <c r="K92" s="247">
        <v>30903203.470000003</v>
      </c>
      <c r="L92" s="247">
        <v>32415394.999999996</v>
      </c>
      <c r="M92" s="247">
        <v>31829750.030000001</v>
      </c>
      <c r="N92" s="185">
        <v>30218677.099999998</v>
      </c>
      <c r="O92" s="185">
        <v>39020715.660000004</v>
      </c>
      <c r="P92" s="185">
        <v>37676576.13000001</v>
      </c>
      <c r="Q92" s="247">
        <v>393109723.30000001</v>
      </c>
      <c r="R92" s="8"/>
    </row>
    <row r="93" spans="2:18" x14ac:dyDescent="0.25">
      <c r="B93" s="7" t="s">
        <v>188</v>
      </c>
      <c r="C93" s="247">
        <v>78263000</v>
      </c>
      <c r="D93" s="247">
        <v>85213000</v>
      </c>
      <c r="E93" s="247">
        <v>3707647.7</v>
      </c>
      <c r="F93" s="247">
        <v>4621738.370000001</v>
      </c>
      <c r="G93" s="247">
        <v>8956089.5999999996</v>
      </c>
      <c r="H93" s="247">
        <v>4187150.86</v>
      </c>
      <c r="I93" s="247">
        <v>6984402.1900000023</v>
      </c>
      <c r="J93" s="247">
        <v>8382388.3799999999</v>
      </c>
      <c r="K93" s="247">
        <v>4105183.04</v>
      </c>
      <c r="L93" s="247">
        <v>7385963.290000001</v>
      </c>
      <c r="M93" s="247">
        <v>7415477.0299999984</v>
      </c>
      <c r="N93" s="185">
        <v>5505779.6499999994</v>
      </c>
      <c r="O93" s="185">
        <v>9230967.6799999997</v>
      </c>
      <c r="P93" s="185">
        <v>13051654.609999999</v>
      </c>
      <c r="Q93" s="247">
        <v>83534442.400000006</v>
      </c>
      <c r="R93" s="8"/>
    </row>
    <row r="94" spans="2:18" x14ac:dyDescent="0.25">
      <c r="B94" s="7" t="s">
        <v>189</v>
      </c>
      <c r="C94" s="247">
        <v>106864754</v>
      </c>
      <c r="D94" s="247">
        <v>106864754</v>
      </c>
      <c r="E94" s="247">
        <v>5356674.1400000006</v>
      </c>
      <c r="F94" s="247">
        <v>7323539.2800000003</v>
      </c>
      <c r="G94" s="247">
        <v>9340927.4299999997</v>
      </c>
      <c r="H94" s="247">
        <v>6279352.2599999988</v>
      </c>
      <c r="I94" s="247">
        <v>6806706.9899999993</v>
      </c>
      <c r="J94" s="247">
        <v>7779356.5699999994</v>
      </c>
      <c r="K94" s="247">
        <v>8336677.1999999983</v>
      </c>
      <c r="L94" s="247">
        <v>5592283.1499999985</v>
      </c>
      <c r="M94" s="247">
        <v>6735191.8799999999</v>
      </c>
      <c r="N94" s="185">
        <v>7616020.5800000001</v>
      </c>
      <c r="O94" s="185">
        <v>14474210.640000001</v>
      </c>
      <c r="P94" s="185">
        <v>15163856.340000002</v>
      </c>
      <c r="Q94" s="247">
        <v>100804796.46000001</v>
      </c>
      <c r="R94" s="8"/>
    </row>
    <row r="95" spans="2:18" x14ac:dyDescent="0.25">
      <c r="B95" s="7" t="s">
        <v>190</v>
      </c>
      <c r="C95" s="247">
        <v>47516788376</v>
      </c>
      <c r="D95" s="247">
        <v>37823469666.469833</v>
      </c>
      <c r="E95" s="247">
        <v>2209411437.2200003</v>
      </c>
      <c r="F95" s="247">
        <v>5495688589.1299982</v>
      </c>
      <c r="G95" s="247">
        <v>3314541545.7900023</v>
      </c>
      <c r="H95" s="247">
        <v>2579470137.9300003</v>
      </c>
      <c r="I95" s="247">
        <v>2927361074.1999979</v>
      </c>
      <c r="J95" s="247">
        <v>2465255012.6900001</v>
      </c>
      <c r="K95" s="247">
        <v>2674615076.0599995</v>
      </c>
      <c r="L95" s="247">
        <v>2663188126.349998</v>
      </c>
      <c r="M95" s="247">
        <v>2973282775.2199988</v>
      </c>
      <c r="N95" s="185">
        <v>2449002600.9000006</v>
      </c>
      <c r="O95" s="185">
        <v>2952367481.25</v>
      </c>
      <c r="P95" s="185">
        <v>3636257769.7799978</v>
      </c>
      <c r="Q95" s="247">
        <v>36340441626.519989</v>
      </c>
      <c r="R95" s="8"/>
    </row>
    <row r="96" spans="2:18" x14ac:dyDescent="0.25">
      <c r="B96" s="6" t="s">
        <v>191</v>
      </c>
      <c r="C96" s="246">
        <v>58191452399.000008</v>
      </c>
      <c r="D96" s="246">
        <v>59793060901.459946</v>
      </c>
      <c r="E96" s="246">
        <v>3808014067.2600007</v>
      </c>
      <c r="F96" s="246">
        <v>4559761648.8100004</v>
      </c>
      <c r="G96" s="246">
        <v>4833577073.7200022</v>
      </c>
      <c r="H96" s="246">
        <v>4383645336.4799967</v>
      </c>
      <c r="I96" s="246">
        <v>4613951851.6599941</v>
      </c>
      <c r="J96" s="246">
        <v>4566189325.71</v>
      </c>
      <c r="K96" s="246">
        <v>3976430177.0100012</v>
      </c>
      <c r="L96" s="246">
        <v>4272552911.5600057</v>
      </c>
      <c r="M96" s="246">
        <v>4313966279.789999</v>
      </c>
      <c r="N96" s="240">
        <v>4405753526.9100027</v>
      </c>
      <c r="O96" s="240">
        <v>6486970983.920001</v>
      </c>
      <c r="P96" s="240">
        <v>7975766765.2499876</v>
      </c>
      <c r="Q96" s="246">
        <v>58196579948.079994</v>
      </c>
      <c r="R96" s="8"/>
    </row>
    <row r="97" spans="2:18" x14ac:dyDescent="0.25">
      <c r="B97" s="7" t="s">
        <v>192</v>
      </c>
      <c r="C97" s="247">
        <v>29684712353</v>
      </c>
      <c r="D97" s="247">
        <v>29048757847.689995</v>
      </c>
      <c r="E97" s="247">
        <v>2157662987.0900002</v>
      </c>
      <c r="F97" s="247">
        <v>2171764583.3600001</v>
      </c>
      <c r="G97" s="247">
        <v>2199448413.6100006</v>
      </c>
      <c r="H97" s="247">
        <v>2175049031.4200001</v>
      </c>
      <c r="I97" s="247">
        <v>2172694082.0599999</v>
      </c>
      <c r="J97" s="247">
        <v>2187712446.71</v>
      </c>
      <c r="K97" s="247">
        <v>2194589370.1700001</v>
      </c>
      <c r="L97" s="247">
        <v>2184616294.6199999</v>
      </c>
      <c r="M97" s="247">
        <v>2205055370.8500004</v>
      </c>
      <c r="N97" s="185">
        <v>2267151542.3100004</v>
      </c>
      <c r="O97" s="185">
        <v>4029158002.7599998</v>
      </c>
      <c r="P97" s="185">
        <v>2758866328.6999979</v>
      </c>
      <c r="Q97" s="247">
        <v>28703768453.659996</v>
      </c>
      <c r="R97" s="7"/>
    </row>
    <row r="98" spans="2:18" x14ac:dyDescent="0.25">
      <c r="B98" s="7" t="s">
        <v>221</v>
      </c>
      <c r="C98" s="247">
        <v>115939092</v>
      </c>
      <c r="D98" s="247">
        <v>115939092</v>
      </c>
      <c r="E98" s="247">
        <v>6394924</v>
      </c>
      <c r="F98" s="247">
        <v>6394924</v>
      </c>
      <c r="G98" s="247">
        <v>6394924</v>
      </c>
      <c r="H98" s="247">
        <v>6394924</v>
      </c>
      <c r="I98" s="247">
        <v>6394924</v>
      </c>
      <c r="J98" s="247">
        <v>6394924</v>
      </c>
      <c r="K98" s="247">
        <v>6394924</v>
      </c>
      <c r="L98" s="247">
        <v>6394924</v>
      </c>
      <c r="M98" s="247">
        <v>6394924</v>
      </c>
      <c r="N98" s="185">
        <v>5535283</v>
      </c>
      <c r="O98" s="185">
        <v>44877283</v>
      </c>
      <c r="P98" s="185">
        <v>7972210</v>
      </c>
      <c r="Q98" s="247">
        <v>115939092</v>
      </c>
      <c r="R98" s="8"/>
    </row>
    <row r="99" spans="2:18" x14ac:dyDescent="0.25">
      <c r="B99" s="7" t="s">
        <v>193</v>
      </c>
      <c r="C99" s="247">
        <v>805827409</v>
      </c>
      <c r="D99" s="247">
        <v>805827409</v>
      </c>
      <c r="E99" s="247">
        <v>67152283.75</v>
      </c>
      <c r="F99" s="247">
        <v>67152283.75</v>
      </c>
      <c r="G99" s="247">
        <v>67152283.75</v>
      </c>
      <c r="H99" s="247">
        <v>67152283.75</v>
      </c>
      <c r="I99" s="247">
        <v>67152283.75</v>
      </c>
      <c r="J99" s="247">
        <v>67152283.75</v>
      </c>
      <c r="K99" s="247">
        <v>67152283.75</v>
      </c>
      <c r="L99" s="247">
        <v>67152283.75</v>
      </c>
      <c r="M99" s="247">
        <v>67152283.75</v>
      </c>
      <c r="N99" s="185">
        <v>67152283.75</v>
      </c>
      <c r="O99" s="185">
        <v>67152283.75</v>
      </c>
      <c r="P99" s="185">
        <v>67152277.5</v>
      </c>
      <c r="Q99" s="247">
        <v>805827398.75</v>
      </c>
      <c r="R99" s="8"/>
    </row>
    <row r="100" spans="2:18" x14ac:dyDescent="0.25">
      <c r="B100" s="7" t="s">
        <v>194</v>
      </c>
      <c r="C100" s="247">
        <v>2805735652</v>
      </c>
      <c r="D100" s="247">
        <v>2735102034.9300003</v>
      </c>
      <c r="E100" s="247">
        <v>15552968.930000002</v>
      </c>
      <c r="F100" s="247">
        <v>182944144.87000006</v>
      </c>
      <c r="G100" s="247">
        <v>440759973.81000006</v>
      </c>
      <c r="H100" s="247">
        <v>144697928.23999995</v>
      </c>
      <c r="I100" s="247">
        <v>164577593.81</v>
      </c>
      <c r="J100" s="247">
        <v>214083565.5</v>
      </c>
      <c r="K100" s="247">
        <v>20356186.590000004</v>
      </c>
      <c r="L100" s="247">
        <v>109680486.39999999</v>
      </c>
      <c r="M100" s="247">
        <v>245450894.74000001</v>
      </c>
      <c r="N100" s="185">
        <v>67242653.099999994</v>
      </c>
      <c r="O100" s="185">
        <v>169653168.67000002</v>
      </c>
      <c r="P100" s="185">
        <v>675953982.45999992</v>
      </c>
      <c r="Q100" s="247">
        <v>2450953547.1200008</v>
      </c>
      <c r="R100" s="8"/>
    </row>
    <row r="101" spans="2:18" x14ac:dyDescent="0.25">
      <c r="B101" s="7" t="s">
        <v>195</v>
      </c>
      <c r="C101" s="247">
        <v>295462454</v>
      </c>
      <c r="D101" s="247">
        <v>297026146.82999992</v>
      </c>
      <c r="E101" s="247">
        <v>7227990.8200000003</v>
      </c>
      <c r="F101" s="247">
        <v>14003614.229999995</v>
      </c>
      <c r="G101" s="247">
        <v>13758116.859999999</v>
      </c>
      <c r="H101" s="247">
        <v>22364975.360000007</v>
      </c>
      <c r="I101" s="247">
        <v>13030947.199999997</v>
      </c>
      <c r="J101" s="247">
        <v>14400341.990000002</v>
      </c>
      <c r="K101" s="247">
        <v>11378913.060000004</v>
      </c>
      <c r="L101" s="247">
        <v>17169037.630000003</v>
      </c>
      <c r="M101" s="247">
        <v>15036359.109999999</v>
      </c>
      <c r="N101" s="185">
        <v>14301864.129999999</v>
      </c>
      <c r="O101" s="185">
        <v>21024648.530000005</v>
      </c>
      <c r="P101" s="185">
        <v>53541673.289999984</v>
      </c>
      <c r="Q101" s="247">
        <v>217238482.20999998</v>
      </c>
      <c r="R101" s="8"/>
    </row>
    <row r="102" spans="2:18" x14ac:dyDescent="0.25">
      <c r="B102" s="7" t="s">
        <v>196</v>
      </c>
      <c r="C102" s="247">
        <v>622564702</v>
      </c>
      <c r="D102" s="247">
        <v>633151986.74000025</v>
      </c>
      <c r="E102" s="247">
        <v>22196478.759999998</v>
      </c>
      <c r="F102" s="247">
        <v>38836707.640000001</v>
      </c>
      <c r="G102" s="247">
        <v>41808413.56000001</v>
      </c>
      <c r="H102" s="247">
        <v>32100707.200000003</v>
      </c>
      <c r="I102" s="247">
        <v>32967465.360000007</v>
      </c>
      <c r="J102" s="247">
        <v>35817311.32</v>
      </c>
      <c r="K102" s="247">
        <v>32205295.480000004</v>
      </c>
      <c r="L102" s="247">
        <v>31954251.600000001</v>
      </c>
      <c r="M102" s="247">
        <v>30467302.820000008</v>
      </c>
      <c r="N102" s="185">
        <v>27968920.650000002</v>
      </c>
      <c r="O102" s="185">
        <v>61437270.880000003</v>
      </c>
      <c r="P102" s="185">
        <v>98266962.169999987</v>
      </c>
      <c r="Q102" s="247">
        <v>486027087.44000012</v>
      </c>
      <c r="R102" s="8"/>
    </row>
    <row r="103" spans="2:18" x14ac:dyDescent="0.25">
      <c r="B103" s="7" t="s">
        <v>197</v>
      </c>
      <c r="C103" s="247">
        <v>23108768591</v>
      </c>
      <c r="D103" s="247">
        <v>25229236349.080013</v>
      </c>
      <c r="E103" s="247">
        <v>1516864017.3699999</v>
      </c>
      <c r="F103" s="247">
        <v>2049494535.9599988</v>
      </c>
      <c r="G103" s="247">
        <v>2029457155.9699998</v>
      </c>
      <c r="H103" s="247">
        <v>1908697165.6199985</v>
      </c>
      <c r="I103" s="247">
        <v>2130942993.4600008</v>
      </c>
      <c r="J103" s="247">
        <v>2006899313.6200006</v>
      </c>
      <c r="K103" s="247">
        <v>1620096010.5300007</v>
      </c>
      <c r="L103" s="247">
        <v>1821675411.4900005</v>
      </c>
      <c r="M103" s="247">
        <v>1722612673.0199988</v>
      </c>
      <c r="N103" s="185">
        <v>1807432475.2100008</v>
      </c>
      <c r="O103" s="185">
        <v>1938371344.9200008</v>
      </c>
      <c r="P103" s="185">
        <v>4002835989.8400021</v>
      </c>
      <c r="Q103" s="247">
        <v>24555379087.009998</v>
      </c>
      <c r="R103" s="8"/>
    </row>
    <row r="104" spans="2:18" x14ac:dyDescent="0.25">
      <c r="B104" s="7" t="s">
        <v>199</v>
      </c>
      <c r="C104" s="247">
        <v>752442146</v>
      </c>
      <c r="D104" s="247">
        <v>928020035.1899997</v>
      </c>
      <c r="E104" s="247">
        <v>14962416.539999999</v>
      </c>
      <c r="F104" s="247">
        <v>29170854.999999996</v>
      </c>
      <c r="G104" s="247">
        <v>34797792.160000004</v>
      </c>
      <c r="H104" s="247">
        <v>27188320.890000001</v>
      </c>
      <c r="I104" s="247">
        <v>26191562.02</v>
      </c>
      <c r="J104" s="247">
        <v>33729138.820000008</v>
      </c>
      <c r="K104" s="247">
        <v>24257193.43</v>
      </c>
      <c r="L104" s="247">
        <v>33910222.07</v>
      </c>
      <c r="M104" s="247">
        <v>21796471.5</v>
      </c>
      <c r="N104" s="185">
        <v>148968504.75999996</v>
      </c>
      <c r="O104" s="185">
        <v>155296981.41</v>
      </c>
      <c r="P104" s="185">
        <v>311177341.28999978</v>
      </c>
      <c r="Q104" s="247">
        <v>861446799.88999975</v>
      </c>
      <c r="R104" s="8"/>
    </row>
    <row r="105" spans="2:18" x14ac:dyDescent="0.25">
      <c r="B105" s="38" t="s">
        <v>200</v>
      </c>
      <c r="C105" s="245">
        <v>97767441076</v>
      </c>
      <c r="D105" s="245">
        <v>97796941454</v>
      </c>
      <c r="E105" s="245">
        <v>12759587237.899998</v>
      </c>
      <c r="F105" s="245">
        <v>5240801821.6400023</v>
      </c>
      <c r="G105" s="245">
        <v>6052302417.1099997</v>
      </c>
      <c r="H105" s="245">
        <v>7488120867.0599995</v>
      </c>
      <c r="I105" s="245">
        <v>3996537189.1199999</v>
      </c>
      <c r="J105" s="245">
        <v>16207547526.850002</v>
      </c>
      <c r="K105" s="245">
        <v>8659915476.6000023</v>
      </c>
      <c r="L105" s="245">
        <v>7216922414.9699993</v>
      </c>
      <c r="M105" s="245">
        <v>8323770119.4799995</v>
      </c>
      <c r="N105" s="184">
        <v>8253969269.6200018</v>
      </c>
      <c r="O105" s="184">
        <v>5197007517.5300007</v>
      </c>
      <c r="P105" s="184">
        <v>8343861715.4699984</v>
      </c>
      <c r="Q105" s="245">
        <v>97740343573.350021</v>
      </c>
      <c r="R105" s="8"/>
    </row>
    <row r="106" spans="2:18" x14ac:dyDescent="0.25">
      <c r="B106" s="6" t="s">
        <v>201</v>
      </c>
      <c r="C106" s="246">
        <v>97767441076</v>
      </c>
      <c r="D106" s="246">
        <v>97796941454</v>
      </c>
      <c r="E106" s="246">
        <v>12759587237.899998</v>
      </c>
      <c r="F106" s="246">
        <v>5240801821.6400023</v>
      </c>
      <c r="G106" s="246">
        <v>6052302417.1099997</v>
      </c>
      <c r="H106" s="246">
        <v>7488120867.0599995</v>
      </c>
      <c r="I106" s="246">
        <v>3996537189.1199999</v>
      </c>
      <c r="J106" s="246">
        <v>16207547526.850002</v>
      </c>
      <c r="K106" s="246">
        <v>8659915476.6000023</v>
      </c>
      <c r="L106" s="246">
        <v>7216922414.9699993</v>
      </c>
      <c r="M106" s="246">
        <v>8323770119.4799995</v>
      </c>
      <c r="N106" s="240">
        <v>8253969269.6200018</v>
      </c>
      <c r="O106" s="240">
        <v>5197007517.5300007</v>
      </c>
      <c r="P106" s="240">
        <v>8343861715.4699984</v>
      </c>
      <c r="Q106" s="246">
        <v>97740343573.350021</v>
      </c>
      <c r="R106" s="8"/>
    </row>
    <row r="107" spans="2:18" x14ac:dyDescent="0.25">
      <c r="B107" s="7" t="s">
        <v>202</v>
      </c>
      <c r="C107" s="247">
        <v>97767441076</v>
      </c>
      <c r="D107" s="247">
        <v>97796941454</v>
      </c>
      <c r="E107" s="247">
        <v>12759587237.899998</v>
      </c>
      <c r="F107" s="247">
        <v>5240801821.6400023</v>
      </c>
      <c r="G107" s="247">
        <v>6052302417.1099997</v>
      </c>
      <c r="H107" s="247">
        <v>7488120867.0599995</v>
      </c>
      <c r="I107" s="247">
        <v>3996537189.1199999</v>
      </c>
      <c r="J107" s="247">
        <v>16207547526.850002</v>
      </c>
      <c r="K107" s="247">
        <v>8659915476.6000023</v>
      </c>
      <c r="L107" s="247">
        <v>7216922414.9699993</v>
      </c>
      <c r="M107" s="247">
        <v>8323770119.4799995</v>
      </c>
      <c r="N107" s="185">
        <v>8253969269.6200018</v>
      </c>
      <c r="O107" s="185">
        <v>5197007517.5300007</v>
      </c>
      <c r="P107" s="185">
        <v>8343861715.4699984</v>
      </c>
      <c r="Q107" s="247">
        <v>97740343573.350021</v>
      </c>
      <c r="R107" s="8"/>
    </row>
    <row r="108" spans="2:18" x14ac:dyDescent="0.25">
      <c r="B108" s="149" t="s">
        <v>89</v>
      </c>
      <c r="C108" s="248">
        <v>566191776994</v>
      </c>
      <c r="D108" s="248">
        <v>575084844856.64807</v>
      </c>
      <c r="E108" s="249">
        <v>40193816199.669991</v>
      </c>
      <c r="F108" s="250">
        <v>54149587930.479973</v>
      </c>
      <c r="G108" s="251">
        <v>54651434480.529961</v>
      </c>
      <c r="H108" s="249">
        <v>47200735357.940025</v>
      </c>
      <c r="I108" s="250">
        <v>39999508147.740005</v>
      </c>
      <c r="J108" s="251">
        <v>46783569397.840012</v>
      </c>
      <c r="K108" s="249">
        <v>43220264161.929993</v>
      </c>
      <c r="L108" s="250">
        <v>43043456493.699944</v>
      </c>
      <c r="M108" s="251">
        <v>41301053909.150002</v>
      </c>
      <c r="N108" s="249">
        <v>39014925426.159981</v>
      </c>
      <c r="O108" s="250">
        <v>43720871171.490051</v>
      </c>
      <c r="P108" s="251">
        <v>68716524387.719986</v>
      </c>
      <c r="Q108" s="250">
        <v>561995747064.34998</v>
      </c>
    </row>
    <row r="109" spans="2:18" x14ac:dyDescent="0.25">
      <c r="B109" s="7"/>
      <c r="C109" s="88"/>
      <c r="D109" s="88"/>
      <c r="E109" s="88"/>
      <c r="F109" s="88"/>
      <c r="G109" s="88"/>
      <c r="H109" s="88"/>
      <c r="I109" s="88"/>
      <c r="J109" s="88"/>
      <c r="K109" s="88"/>
      <c r="L109" s="88"/>
      <c r="M109" s="88"/>
      <c r="N109" s="89"/>
      <c r="O109" s="89"/>
      <c r="P109" s="89"/>
      <c r="Q109" s="88"/>
    </row>
    <row r="110" spans="2:18" x14ac:dyDescent="0.25">
      <c r="B110" s="149" t="s">
        <v>46</v>
      </c>
      <c r="C110" s="252"/>
      <c r="D110" s="252"/>
      <c r="E110" s="253"/>
      <c r="F110" s="254"/>
      <c r="G110" s="255"/>
      <c r="H110" s="253"/>
      <c r="I110" s="254"/>
      <c r="J110" s="255"/>
      <c r="K110" s="253"/>
      <c r="L110" s="254"/>
      <c r="M110" s="255"/>
      <c r="N110" s="256"/>
      <c r="O110" s="257"/>
      <c r="P110" s="258"/>
      <c r="Q110" s="259"/>
    </row>
    <row r="111" spans="2:18" x14ac:dyDescent="0.25">
      <c r="B111" s="75" t="s">
        <v>213</v>
      </c>
      <c r="C111" s="245">
        <v>97366258686</v>
      </c>
      <c r="D111" s="245">
        <v>99241672331</v>
      </c>
      <c r="E111" s="245">
        <v>11370645232.890001</v>
      </c>
      <c r="F111" s="245">
        <v>9292602527.460001</v>
      </c>
      <c r="G111" s="245">
        <v>8560558596.1800003</v>
      </c>
      <c r="H111" s="245">
        <v>5688615300.79</v>
      </c>
      <c r="I111" s="245">
        <v>7250410815.7400007</v>
      </c>
      <c r="J111" s="245">
        <v>7939969909.9300003</v>
      </c>
      <c r="K111" s="245">
        <v>5391879345.1099997</v>
      </c>
      <c r="L111" s="245">
        <v>3924389503.3499999</v>
      </c>
      <c r="M111" s="245">
        <v>6182968595.9200001</v>
      </c>
      <c r="N111" s="184">
        <v>14393149188.340006</v>
      </c>
      <c r="O111" s="184">
        <v>4850962021.6300011</v>
      </c>
      <c r="P111" s="184">
        <v>14343032893.029997</v>
      </c>
      <c r="Q111" s="245">
        <v>99189183930.369995</v>
      </c>
    </row>
    <row r="112" spans="2:18" x14ac:dyDescent="0.25">
      <c r="B112" s="149" t="s">
        <v>216</v>
      </c>
      <c r="C112" s="248">
        <v>97366258686</v>
      </c>
      <c r="D112" s="248">
        <v>99241672331</v>
      </c>
      <c r="E112" s="249">
        <v>11370645232.890001</v>
      </c>
      <c r="F112" s="250">
        <v>9292602527.460001</v>
      </c>
      <c r="G112" s="251">
        <v>8560558596.1800003</v>
      </c>
      <c r="H112" s="249">
        <v>5688615300.79</v>
      </c>
      <c r="I112" s="250">
        <v>7250410815.7400007</v>
      </c>
      <c r="J112" s="251">
        <v>7939969909.9300003</v>
      </c>
      <c r="K112" s="249">
        <v>5391879345.1099997</v>
      </c>
      <c r="L112" s="250">
        <v>3924389503.3499999</v>
      </c>
      <c r="M112" s="251">
        <v>6182968595.9200001</v>
      </c>
      <c r="N112" s="249">
        <v>14393149188.340006</v>
      </c>
      <c r="O112" s="250">
        <v>4850962021.6300011</v>
      </c>
      <c r="P112" s="251">
        <v>14343032893.029997</v>
      </c>
      <c r="Q112" s="250">
        <v>99189183930.369995</v>
      </c>
    </row>
    <row r="113" spans="2:17" x14ac:dyDescent="0.25">
      <c r="B113" s="7"/>
      <c r="C113" s="88"/>
      <c r="D113" s="88"/>
      <c r="E113" s="88"/>
      <c r="F113" s="88"/>
      <c r="G113" s="88"/>
      <c r="H113" s="88"/>
      <c r="I113" s="88"/>
      <c r="J113" s="88"/>
      <c r="K113" s="88"/>
      <c r="L113" s="88"/>
      <c r="M113" s="88"/>
      <c r="N113" s="89"/>
      <c r="O113" s="89"/>
      <c r="P113" s="89"/>
      <c r="Q113" s="88"/>
    </row>
    <row r="114" spans="2:17" x14ac:dyDescent="0.25">
      <c r="B114" s="149" t="s">
        <v>217</v>
      </c>
      <c r="C114" s="248">
        <v>663558035680</v>
      </c>
      <c r="D114" s="248">
        <v>674326517187.64807</v>
      </c>
      <c r="E114" s="249">
        <v>51564461432.559998</v>
      </c>
      <c r="F114" s="250">
        <v>63442190457.93998</v>
      </c>
      <c r="G114" s="251">
        <v>63211993076.709969</v>
      </c>
      <c r="H114" s="249">
        <v>52889350658.730019</v>
      </c>
      <c r="I114" s="250">
        <v>47249918963.480011</v>
      </c>
      <c r="J114" s="251">
        <v>54723539307.770004</v>
      </c>
      <c r="K114" s="249">
        <v>48612143507.039986</v>
      </c>
      <c r="L114" s="250">
        <v>46967845997.04995</v>
      </c>
      <c r="M114" s="251">
        <v>47484022505.07</v>
      </c>
      <c r="N114" s="249">
        <v>53408074614.499985</v>
      </c>
      <c r="O114" s="250">
        <v>48571833193.120049</v>
      </c>
      <c r="P114" s="251">
        <v>83059557280.749985</v>
      </c>
      <c r="Q114" s="250">
        <v>661184930994.71997</v>
      </c>
    </row>
    <row r="115" spans="2:17" ht="24" customHeight="1" x14ac:dyDescent="0.25">
      <c r="B115" s="340" t="s">
        <v>222</v>
      </c>
      <c r="C115" s="340"/>
      <c r="D115" s="340"/>
      <c r="E115" s="340"/>
      <c r="F115" s="340"/>
      <c r="G115" s="340"/>
      <c r="H115" s="340"/>
      <c r="I115" s="340"/>
      <c r="J115" s="340"/>
      <c r="K115" s="340"/>
      <c r="L115" s="340"/>
      <c r="M115" s="340"/>
      <c r="N115" s="340"/>
      <c r="O115" s="340"/>
      <c r="P115" s="340"/>
      <c r="Q115" s="340"/>
    </row>
    <row r="116" spans="2:17" ht="36.75" x14ac:dyDescent="0.25">
      <c r="B116" s="9" t="s">
        <v>223</v>
      </c>
    </row>
    <row r="117" spans="2:17" x14ac:dyDescent="0.25">
      <c r="N117" s="86"/>
      <c r="O117" s="86"/>
      <c r="P117" s="86"/>
    </row>
    <row r="118" spans="2:17" x14ac:dyDescent="0.25">
      <c r="B118" s="10"/>
      <c r="C118" s="84"/>
      <c r="D118" s="84"/>
      <c r="E118" s="82"/>
      <c r="F118" s="82"/>
      <c r="G118" s="82"/>
      <c r="H118" s="82"/>
      <c r="I118" s="82"/>
      <c r="J118" s="82"/>
      <c r="K118" s="82"/>
      <c r="L118" s="82"/>
      <c r="M118" s="82"/>
      <c r="N118" s="71"/>
      <c r="O118" s="71"/>
      <c r="P118" s="71"/>
      <c r="Q118" s="82"/>
    </row>
    <row r="119" spans="2:17" x14ac:dyDescent="0.25">
      <c r="B119" s="10"/>
      <c r="C119" s="84"/>
      <c r="D119" s="84"/>
      <c r="E119" s="82"/>
      <c r="F119" s="82"/>
      <c r="G119" s="82"/>
      <c r="H119" s="82"/>
      <c r="I119" s="82"/>
      <c r="J119" s="82"/>
      <c r="K119" s="82"/>
      <c r="L119" s="82"/>
      <c r="M119" s="82"/>
      <c r="N119" s="85"/>
      <c r="O119" s="85"/>
      <c r="P119" s="85"/>
      <c r="Q119" s="82"/>
    </row>
    <row r="120" spans="2:17" x14ac:dyDescent="0.25">
      <c r="B120" s="10"/>
      <c r="C120" s="84"/>
      <c r="D120" s="84"/>
      <c r="E120" s="82"/>
      <c r="F120" s="82"/>
      <c r="G120" s="82"/>
      <c r="H120" s="82"/>
      <c r="I120" s="82"/>
      <c r="J120" s="82"/>
      <c r="K120" s="82"/>
      <c r="L120" s="82"/>
      <c r="M120" s="82"/>
      <c r="N120" s="83"/>
      <c r="O120" s="83"/>
      <c r="P120" s="83"/>
      <c r="Q120" s="82"/>
    </row>
  </sheetData>
  <mergeCells count="10">
    <mergeCell ref="B115:Q115"/>
    <mergeCell ref="B2:Q2"/>
    <mergeCell ref="B3:Q3"/>
    <mergeCell ref="B4:Q4"/>
    <mergeCell ref="B5:Q5"/>
    <mergeCell ref="B6:Q6"/>
    <mergeCell ref="B8:B9"/>
    <mergeCell ref="C8:C9"/>
    <mergeCell ref="D8:D9"/>
    <mergeCell ref="E8:Q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AC91-2030-4EE4-A8E7-42C80E82EEFD}">
  <sheetPr codeName="Hoja14"/>
  <dimension ref="A2:AS124"/>
  <sheetViews>
    <sheetView showGridLines="0" topLeftCell="A8" zoomScale="90" zoomScaleNormal="90" workbookViewId="0">
      <selection activeCell="B108" activeCellId="1" sqref="AQ10:AQ108 B10:B108"/>
    </sheetView>
  </sheetViews>
  <sheetFormatPr defaultColWidth="11.42578125" defaultRowHeight="15" x14ac:dyDescent="0.25"/>
  <cols>
    <col min="1" max="1" width="7.7109375" customWidth="1"/>
    <col min="2" max="2" width="75.28515625" customWidth="1"/>
    <col min="3" max="3" width="13.85546875" style="5" customWidth="1"/>
    <col min="4" max="4" width="15.85546875" style="5" customWidth="1"/>
    <col min="5" max="12" width="11.42578125" style="12" customWidth="1"/>
    <col min="13" max="13" width="13.140625" style="12" customWidth="1"/>
    <col min="14" max="14" width="11.42578125" style="12" customWidth="1"/>
    <col min="15" max="15" width="13" style="12" customWidth="1"/>
    <col min="16" max="16" width="15.28515625" style="12" customWidth="1"/>
    <col min="17" max="17" width="14.42578125" style="12"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2" bestFit="1" customWidth="1"/>
    <col min="32" max="33" width="17.42578125" style="12" bestFit="1" customWidth="1"/>
    <col min="34" max="37" width="16" style="12" bestFit="1" customWidth="1"/>
    <col min="38" max="39" width="17.42578125" style="12" bestFit="1" customWidth="1"/>
    <col min="40" max="40" width="16" style="12" bestFit="1" customWidth="1"/>
    <col min="41" max="42" width="17.42578125" style="12" bestFit="1" customWidth="1"/>
    <col min="43" max="43" width="18.85546875" style="12" bestFit="1" customWidth="1"/>
  </cols>
  <sheetData>
    <row r="2" spans="1:43" ht="28.5" x14ac:dyDescent="0.25">
      <c r="B2" s="324" t="s">
        <v>0</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row>
    <row r="3" spans="1:43" ht="21" x14ac:dyDescent="0.25">
      <c r="A3" s="2"/>
      <c r="B3" s="326" t="s">
        <v>1</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row>
    <row r="4" spans="1:43" ht="15.75" x14ac:dyDescent="0.25">
      <c r="A4" s="2"/>
      <c r="B4" s="328" t="s">
        <v>2</v>
      </c>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row>
    <row r="5" spans="1:43" ht="15.75" x14ac:dyDescent="0.25">
      <c r="A5" s="2"/>
      <c r="B5" s="328" t="s">
        <v>3</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row>
    <row r="6" spans="1:43" x14ac:dyDescent="0.25">
      <c r="A6" s="2"/>
      <c r="B6" s="330"/>
      <c r="C6" s="331"/>
      <c r="D6" s="331"/>
      <c r="E6" s="331"/>
      <c r="F6" s="331"/>
      <c r="G6" s="331"/>
      <c r="H6" s="331"/>
      <c r="I6" s="331"/>
      <c r="J6" s="331"/>
      <c r="K6" s="331"/>
      <c r="L6" s="331"/>
      <c r="M6" s="331"/>
      <c r="N6" s="331"/>
      <c r="O6" s="331"/>
      <c r="P6" s="331"/>
      <c r="Q6" s="331"/>
      <c r="R6" s="3"/>
    </row>
    <row r="7" spans="1:43" x14ac:dyDescent="0.25">
      <c r="A7" s="2"/>
      <c r="B7" s="4" t="s">
        <v>224</v>
      </c>
      <c r="C7" s="11"/>
      <c r="D7" s="11"/>
      <c r="AQ7" s="16" t="s">
        <v>5</v>
      </c>
    </row>
    <row r="8" spans="1:43" ht="22.5" customHeight="1" x14ac:dyDescent="0.25">
      <c r="B8" s="320" t="s">
        <v>6</v>
      </c>
      <c r="C8" s="341" t="s">
        <v>7</v>
      </c>
      <c r="D8" s="341" t="s">
        <v>8</v>
      </c>
      <c r="E8" s="333" t="s">
        <v>225</v>
      </c>
      <c r="F8" s="333"/>
      <c r="G8" s="333"/>
      <c r="H8" s="333"/>
      <c r="I8" s="333"/>
      <c r="J8" s="333"/>
      <c r="K8" s="333"/>
      <c r="L8" s="333"/>
      <c r="M8" s="333"/>
      <c r="N8" s="333"/>
      <c r="O8" s="333"/>
      <c r="P8" s="333"/>
      <c r="Q8" s="334"/>
      <c r="R8" s="347" t="s">
        <v>226</v>
      </c>
      <c r="S8" s="347"/>
      <c r="T8" s="347"/>
      <c r="U8" s="347"/>
      <c r="V8" s="347"/>
      <c r="W8" s="347"/>
      <c r="X8" s="347"/>
      <c r="Y8" s="347"/>
      <c r="Z8" s="347"/>
      <c r="AA8" s="347"/>
      <c r="AB8" s="347"/>
      <c r="AC8" s="347"/>
      <c r="AD8" s="348"/>
      <c r="AE8" s="343" t="s">
        <v>227</v>
      </c>
      <c r="AF8" s="343"/>
      <c r="AG8" s="343"/>
      <c r="AH8" s="343"/>
      <c r="AI8" s="343"/>
      <c r="AJ8" s="343"/>
      <c r="AK8" s="343"/>
      <c r="AL8" s="343"/>
      <c r="AM8" s="343"/>
      <c r="AN8" s="343"/>
      <c r="AO8" s="343"/>
      <c r="AP8" s="343"/>
      <c r="AQ8" s="344"/>
    </row>
    <row r="9" spans="1:43" ht="22.5" customHeight="1" x14ac:dyDescent="0.25">
      <c r="B9" s="320"/>
      <c r="C9" s="342"/>
      <c r="D9" s="342"/>
      <c r="E9" s="13" t="s">
        <v>56</v>
      </c>
      <c r="F9" s="13" t="s">
        <v>57</v>
      </c>
      <c r="G9" s="13" t="s">
        <v>58</v>
      </c>
      <c r="H9" s="13" t="s">
        <v>59</v>
      </c>
      <c r="I9" s="13" t="s">
        <v>60</v>
      </c>
      <c r="J9" s="13" t="s">
        <v>61</v>
      </c>
      <c r="K9" s="13" t="s">
        <v>62</v>
      </c>
      <c r="L9" s="13" t="s">
        <v>63</v>
      </c>
      <c r="M9" s="13" t="s">
        <v>64</v>
      </c>
      <c r="N9" s="13" t="s">
        <v>65</v>
      </c>
      <c r="O9" s="13" t="s">
        <v>66</v>
      </c>
      <c r="P9" s="13" t="s">
        <v>67</v>
      </c>
      <c r="Q9" s="13" t="s">
        <v>10</v>
      </c>
      <c r="R9" s="99" t="s">
        <v>56</v>
      </c>
      <c r="S9" s="99" t="s">
        <v>57</v>
      </c>
      <c r="T9" s="99" t="s">
        <v>58</v>
      </c>
      <c r="U9" s="99" t="s">
        <v>59</v>
      </c>
      <c r="V9" s="99" t="s">
        <v>60</v>
      </c>
      <c r="W9" s="99" t="s">
        <v>61</v>
      </c>
      <c r="X9" s="99" t="s">
        <v>62</v>
      </c>
      <c r="Y9" s="100" t="s">
        <v>63</v>
      </c>
      <c r="Z9" s="100" t="s">
        <v>64</v>
      </c>
      <c r="AA9" s="100" t="s">
        <v>65</v>
      </c>
      <c r="AB9" s="100" t="s">
        <v>66</v>
      </c>
      <c r="AC9" s="100" t="s">
        <v>67</v>
      </c>
      <c r="AD9" s="99" t="s">
        <v>10</v>
      </c>
      <c r="AE9" s="101" t="s">
        <v>56</v>
      </c>
      <c r="AF9" s="101" t="s">
        <v>57</v>
      </c>
      <c r="AG9" s="101" t="s">
        <v>58</v>
      </c>
      <c r="AH9" s="101" t="s">
        <v>59</v>
      </c>
      <c r="AI9" s="101" t="s">
        <v>60</v>
      </c>
      <c r="AJ9" s="101" t="s">
        <v>61</v>
      </c>
      <c r="AK9" s="101" t="s">
        <v>62</v>
      </c>
      <c r="AL9" s="101" t="s">
        <v>63</v>
      </c>
      <c r="AM9" s="101" t="s">
        <v>64</v>
      </c>
      <c r="AN9" s="101" t="s">
        <v>65</v>
      </c>
      <c r="AO9" s="101" t="s">
        <v>66</v>
      </c>
      <c r="AP9" s="101" t="s">
        <v>67</v>
      </c>
      <c r="AQ9" s="101" t="s">
        <v>10</v>
      </c>
    </row>
    <row r="10" spans="1:43" x14ac:dyDescent="0.25">
      <c r="B10" s="24" t="s">
        <v>101</v>
      </c>
      <c r="C10" s="260">
        <v>115426398933</v>
      </c>
      <c r="D10" s="260">
        <v>117658695860.29002</v>
      </c>
      <c r="E10" s="260">
        <v>7545219009.7200003</v>
      </c>
      <c r="F10" s="260">
        <v>8491087945.2300014</v>
      </c>
      <c r="G10" s="260">
        <v>8718210054.1800003</v>
      </c>
      <c r="H10" s="260">
        <v>8742206357.3000011</v>
      </c>
      <c r="I10" s="260">
        <v>8812403884.3899994</v>
      </c>
      <c r="J10" s="260">
        <v>8766690122.1200008</v>
      </c>
      <c r="K10" s="260">
        <v>8917483911.1499977</v>
      </c>
      <c r="L10" s="260">
        <v>9400295978.4300022</v>
      </c>
      <c r="M10" s="260">
        <v>9461339817.5700016</v>
      </c>
      <c r="N10" s="260">
        <v>8859914876.6299992</v>
      </c>
      <c r="O10" s="260">
        <v>9970533255.5600033</v>
      </c>
      <c r="P10" s="260">
        <v>15124966090.819996</v>
      </c>
      <c r="Q10" s="260">
        <v>112810351303.10001</v>
      </c>
      <c r="R10" s="19">
        <v>0</v>
      </c>
      <c r="S10" s="19">
        <v>0</v>
      </c>
      <c r="T10" s="19">
        <v>0</v>
      </c>
      <c r="U10" s="19">
        <v>0</v>
      </c>
      <c r="V10" s="19">
        <v>0</v>
      </c>
      <c r="W10" s="19">
        <v>0</v>
      </c>
      <c r="X10" s="19">
        <v>0</v>
      </c>
      <c r="Y10" s="19">
        <v>0</v>
      </c>
      <c r="Z10" s="19">
        <v>0</v>
      </c>
      <c r="AA10" s="19">
        <v>0</v>
      </c>
      <c r="AB10" s="19">
        <v>0</v>
      </c>
      <c r="AC10" s="19">
        <v>0</v>
      </c>
      <c r="AD10" s="19">
        <v>0</v>
      </c>
      <c r="AE10" s="273">
        <f>E10+R10</f>
        <v>7545219009.7200003</v>
      </c>
      <c r="AF10" s="273">
        <f>F10+S10</f>
        <v>8491087945.2300014</v>
      </c>
      <c r="AG10" s="273">
        <f t="shared" ref="AG10:AQ25" si="0">G10+T10</f>
        <v>8718210054.1800003</v>
      </c>
      <c r="AH10" s="273">
        <f t="shared" si="0"/>
        <v>8742206357.3000011</v>
      </c>
      <c r="AI10" s="273">
        <f t="shared" si="0"/>
        <v>8812403884.3899994</v>
      </c>
      <c r="AJ10" s="273">
        <f t="shared" si="0"/>
        <v>8766690122.1200008</v>
      </c>
      <c r="AK10" s="273">
        <f t="shared" si="0"/>
        <v>8917483911.1499977</v>
      </c>
      <c r="AL10" s="273">
        <f t="shared" si="0"/>
        <v>9400295978.4300022</v>
      </c>
      <c r="AM10" s="273">
        <f t="shared" si="0"/>
        <v>9461339817.5700016</v>
      </c>
      <c r="AN10" s="273">
        <f t="shared" si="0"/>
        <v>8859914876.6299992</v>
      </c>
      <c r="AO10" s="273">
        <f t="shared" si="0"/>
        <v>9970533255.5600033</v>
      </c>
      <c r="AP10" s="273">
        <f t="shared" si="0"/>
        <v>15124966090.819996</v>
      </c>
      <c r="AQ10" s="273">
        <f>Q10+AD10</f>
        <v>112810351303.10001</v>
      </c>
    </row>
    <row r="11" spans="1:43" x14ac:dyDescent="0.25">
      <c r="B11" s="25" t="s">
        <v>102</v>
      </c>
      <c r="C11" s="261">
        <v>60520431252</v>
      </c>
      <c r="D11" s="261">
        <v>58042397993.18</v>
      </c>
      <c r="E11" s="261">
        <v>3983285004.2299995</v>
      </c>
      <c r="F11" s="261">
        <v>4361738060.7999992</v>
      </c>
      <c r="G11" s="261">
        <v>4403633002.1999989</v>
      </c>
      <c r="H11" s="261">
        <v>4372256529.6900005</v>
      </c>
      <c r="I11" s="261">
        <v>4447521850.6400003</v>
      </c>
      <c r="J11" s="261">
        <v>4358851171.8200006</v>
      </c>
      <c r="K11" s="261">
        <v>4262059514.8200011</v>
      </c>
      <c r="L11" s="261">
        <v>4611801148.4800005</v>
      </c>
      <c r="M11" s="261">
        <v>4730819630.4700003</v>
      </c>
      <c r="N11" s="261">
        <v>4343257500.6299992</v>
      </c>
      <c r="O11" s="261">
        <v>4668444293.499999</v>
      </c>
      <c r="P11" s="261">
        <v>7026394489.4699993</v>
      </c>
      <c r="Q11" s="261">
        <v>55570062196.75</v>
      </c>
      <c r="R11" s="109">
        <v>0</v>
      </c>
      <c r="S11" s="109">
        <v>0</v>
      </c>
      <c r="T11" s="109">
        <v>0</v>
      </c>
      <c r="U11" s="109">
        <v>0</v>
      </c>
      <c r="V11" s="109">
        <v>0</v>
      </c>
      <c r="W11" s="109">
        <v>0</v>
      </c>
      <c r="X11" s="109">
        <v>0</v>
      </c>
      <c r="Y11" s="109">
        <v>0</v>
      </c>
      <c r="Z11" s="109">
        <v>0</v>
      </c>
      <c r="AA11" s="109">
        <v>0</v>
      </c>
      <c r="AB11" s="109">
        <v>0</v>
      </c>
      <c r="AC11" s="109">
        <v>0</v>
      </c>
      <c r="AD11" s="109">
        <v>0</v>
      </c>
      <c r="AE11" s="279">
        <f t="shared" ref="AE11:AQ43" si="1">E11+R11</f>
        <v>3983285004.2299995</v>
      </c>
      <c r="AF11" s="279">
        <f>F11+S11</f>
        <v>4361738060.7999992</v>
      </c>
      <c r="AG11" s="279">
        <f t="shared" si="0"/>
        <v>4403633002.1999989</v>
      </c>
      <c r="AH11" s="279">
        <f t="shared" si="0"/>
        <v>4372256529.6900005</v>
      </c>
      <c r="AI11" s="279">
        <f t="shared" si="0"/>
        <v>4447521850.6400003</v>
      </c>
      <c r="AJ11" s="279">
        <f t="shared" si="0"/>
        <v>4358851171.8200006</v>
      </c>
      <c r="AK11" s="279">
        <f t="shared" si="0"/>
        <v>4262059514.8200011</v>
      </c>
      <c r="AL11" s="279">
        <f t="shared" si="0"/>
        <v>4611801148.4800005</v>
      </c>
      <c r="AM11" s="279">
        <f t="shared" si="0"/>
        <v>4730819630.4700003</v>
      </c>
      <c r="AN11" s="279">
        <f t="shared" si="0"/>
        <v>4343257500.6299992</v>
      </c>
      <c r="AO11" s="279">
        <f t="shared" si="0"/>
        <v>4668444293.499999</v>
      </c>
      <c r="AP11" s="279">
        <f t="shared" si="0"/>
        <v>7026394489.4699993</v>
      </c>
      <c r="AQ11" s="279">
        <f t="shared" si="0"/>
        <v>55570062196.75</v>
      </c>
    </row>
    <row r="12" spans="1:43" x14ac:dyDescent="0.25">
      <c r="B12" s="26" t="s">
        <v>103</v>
      </c>
      <c r="C12" s="262">
        <v>4810818073</v>
      </c>
      <c r="D12" s="262">
        <v>5165302423</v>
      </c>
      <c r="E12" s="262">
        <v>450900803.98000002</v>
      </c>
      <c r="F12" s="262">
        <v>400902096.18000001</v>
      </c>
      <c r="G12" s="262">
        <v>400901461.50999999</v>
      </c>
      <c r="H12" s="262">
        <v>400901459.25999999</v>
      </c>
      <c r="I12" s="262">
        <v>400901459.25999999</v>
      </c>
      <c r="J12" s="262">
        <v>416901457.25999999</v>
      </c>
      <c r="K12" s="262">
        <v>400901459.98000002</v>
      </c>
      <c r="L12" s="262">
        <v>435901459.98000002</v>
      </c>
      <c r="M12" s="262">
        <v>400901458.98000002</v>
      </c>
      <c r="N12" s="262">
        <v>400901459.98000002</v>
      </c>
      <c r="O12" s="262">
        <v>391449744.44999999</v>
      </c>
      <c r="P12" s="262">
        <v>660352362.44000006</v>
      </c>
      <c r="Q12" s="262">
        <v>5161816683.2600002</v>
      </c>
      <c r="R12" s="12">
        <v>0</v>
      </c>
      <c r="S12" s="12">
        <v>0</v>
      </c>
      <c r="T12" s="12">
        <v>0</v>
      </c>
      <c r="U12" s="12">
        <v>0</v>
      </c>
      <c r="V12" s="12">
        <v>0</v>
      </c>
      <c r="W12" s="12">
        <v>0</v>
      </c>
      <c r="X12" s="12">
        <v>0</v>
      </c>
      <c r="Y12" s="12">
        <v>0</v>
      </c>
      <c r="Z12" s="12">
        <v>0</v>
      </c>
      <c r="AA12" s="12">
        <v>0</v>
      </c>
      <c r="AB12" s="12">
        <v>0</v>
      </c>
      <c r="AC12" s="12">
        <v>0</v>
      </c>
      <c r="AD12" s="12">
        <v>0</v>
      </c>
      <c r="AE12" s="280">
        <f t="shared" si="1"/>
        <v>450900803.98000002</v>
      </c>
      <c r="AF12" s="280">
        <f t="shared" si="1"/>
        <v>400902096.18000001</v>
      </c>
      <c r="AG12" s="280">
        <f t="shared" si="0"/>
        <v>400901461.50999999</v>
      </c>
      <c r="AH12" s="280">
        <f t="shared" si="0"/>
        <v>400901459.25999999</v>
      </c>
      <c r="AI12" s="280">
        <f t="shared" si="0"/>
        <v>400901459.25999999</v>
      </c>
      <c r="AJ12" s="280">
        <f t="shared" si="0"/>
        <v>416901457.25999999</v>
      </c>
      <c r="AK12" s="280">
        <f t="shared" si="0"/>
        <v>400901459.98000002</v>
      </c>
      <c r="AL12" s="280">
        <f t="shared" si="0"/>
        <v>435901459.98000002</v>
      </c>
      <c r="AM12" s="280">
        <f t="shared" si="0"/>
        <v>400901458.98000002</v>
      </c>
      <c r="AN12" s="280">
        <f t="shared" si="0"/>
        <v>400901459.98000002</v>
      </c>
      <c r="AO12" s="280">
        <f t="shared" si="0"/>
        <v>391449744.44999999</v>
      </c>
      <c r="AP12" s="280">
        <f t="shared" si="0"/>
        <v>660352362.44000006</v>
      </c>
      <c r="AQ12" s="280">
        <f t="shared" si="0"/>
        <v>5161816683.2600002</v>
      </c>
    </row>
    <row r="13" spans="1:43" x14ac:dyDescent="0.25">
      <c r="B13" s="26" t="s">
        <v>104</v>
      </c>
      <c r="C13" s="262">
        <v>33840830490</v>
      </c>
      <c r="D13" s="262">
        <v>31122184467.18</v>
      </c>
      <c r="E13" s="262">
        <v>1448560726.9999998</v>
      </c>
      <c r="F13" s="262">
        <v>2176621302.2799997</v>
      </c>
      <c r="G13" s="262">
        <v>2200883081.6799989</v>
      </c>
      <c r="H13" s="262">
        <v>2058039175.1300004</v>
      </c>
      <c r="I13" s="262">
        <v>2250300046.2499995</v>
      </c>
      <c r="J13" s="262">
        <v>2150540968.4300008</v>
      </c>
      <c r="K13" s="262">
        <v>2026728017.71</v>
      </c>
      <c r="L13" s="262">
        <v>2242303754.5700002</v>
      </c>
      <c r="M13" s="262">
        <v>2523057237.3600006</v>
      </c>
      <c r="N13" s="262">
        <v>2167773489.9799995</v>
      </c>
      <c r="O13" s="262">
        <v>2700855155.79</v>
      </c>
      <c r="P13" s="262">
        <v>4725138045.2099991</v>
      </c>
      <c r="Q13" s="262">
        <v>28670801001.389999</v>
      </c>
      <c r="R13" s="12">
        <v>0</v>
      </c>
      <c r="S13" s="12">
        <v>0</v>
      </c>
      <c r="T13" s="12">
        <v>0</v>
      </c>
      <c r="U13" s="12">
        <v>0</v>
      </c>
      <c r="V13" s="12">
        <v>0</v>
      </c>
      <c r="W13" s="12">
        <v>0</v>
      </c>
      <c r="X13" s="12">
        <v>0</v>
      </c>
      <c r="Y13" s="12">
        <v>0</v>
      </c>
      <c r="Z13" s="12">
        <v>0</v>
      </c>
      <c r="AA13" s="12">
        <v>0</v>
      </c>
      <c r="AB13" s="12">
        <v>0</v>
      </c>
      <c r="AC13" s="12">
        <v>0</v>
      </c>
      <c r="AD13" s="12">
        <v>0</v>
      </c>
      <c r="AE13" s="280">
        <f t="shared" si="1"/>
        <v>1448560726.9999998</v>
      </c>
      <c r="AF13" s="280">
        <f t="shared" si="1"/>
        <v>2176621302.2799997</v>
      </c>
      <c r="AG13" s="280">
        <f t="shared" si="0"/>
        <v>2200883081.6799989</v>
      </c>
      <c r="AH13" s="280">
        <f t="shared" si="0"/>
        <v>2058039175.1300004</v>
      </c>
      <c r="AI13" s="280">
        <f t="shared" si="0"/>
        <v>2250300046.2499995</v>
      </c>
      <c r="AJ13" s="280">
        <f t="shared" si="0"/>
        <v>2150540968.4300008</v>
      </c>
      <c r="AK13" s="280">
        <f t="shared" si="0"/>
        <v>2026728017.71</v>
      </c>
      <c r="AL13" s="280">
        <f t="shared" si="0"/>
        <v>2242303754.5700002</v>
      </c>
      <c r="AM13" s="280">
        <f t="shared" si="0"/>
        <v>2523057237.3600006</v>
      </c>
      <c r="AN13" s="280">
        <f t="shared" si="0"/>
        <v>2167773489.9799995</v>
      </c>
      <c r="AO13" s="280">
        <f t="shared" si="0"/>
        <v>2700855155.79</v>
      </c>
      <c r="AP13" s="280">
        <f t="shared" si="0"/>
        <v>4725138045.2099991</v>
      </c>
      <c r="AQ13" s="280">
        <f t="shared" si="0"/>
        <v>28670801001.389999</v>
      </c>
    </row>
    <row r="14" spans="1:43" x14ac:dyDescent="0.25">
      <c r="B14" s="26" t="s">
        <v>105</v>
      </c>
      <c r="C14" s="262">
        <v>17500932313</v>
      </c>
      <c r="D14" s="262">
        <v>17375062727</v>
      </c>
      <c r="E14" s="262">
        <v>1422786939</v>
      </c>
      <c r="F14" s="262">
        <v>1423178128</v>
      </c>
      <c r="G14" s="262">
        <v>1440331193</v>
      </c>
      <c r="H14" s="262">
        <v>1444220788</v>
      </c>
      <c r="I14" s="262">
        <v>1433100125</v>
      </c>
      <c r="J14" s="262">
        <v>1428188526</v>
      </c>
      <c r="K14" s="262">
        <v>1471209817</v>
      </c>
      <c r="L14" s="262">
        <v>1470375713.8</v>
      </c>
      <c r="M14" s="262">
        <v>1443640714</v>
      </c>
      <c r="N14" s="262">
        <v>1432874064</v>
      </c>
      <c r="O14" s="262">
        <v>1467143064</v>
      </c>
      <c r="P14" s="262">
        <v>1481936645</v>
      </c>
      <c r="Q14" s="262">
        <v>17358985716.799999</v>
      </c>
      <c r="R14" s="12">
        <v>0</v>
      </c>
      <c r="S14" s="12">
        <v>0</v>
      </c>
      <c r="T14" s="12">
        <v>0</v>
      </c>
      <c r="U14" s="12">
        <v>0</v>
      </c>
      <c r="V14" s="12">
        <v>0</v>
      </c>
      <c r="W14" s="12">
        <v>0</v>
      </c>
      <c r="X14" s="12">
        <v>0</v>
      </c>
      <c r="Y14" s="12">
        <v>0</v>
      </c>
      <c r="Z14" s="12">
        <v>0</v>
      </c>
      <c r="AA14" s="12">
        <v>0</v>
      </c>
      <c r="AB14" s="12">
        <v>0</v>
      </c>
      <c r="AC14" s="12">
        <v>0</v>
      </c>
      <c r="AD14" s="12">
        <v>0</v>
      </c>
      <c r="AE14" s="280">
        <f t="shared" si="1"/>
        <v>1422786939</v>
      </c>
      <c r="AF14" s="280">
        <f t="shared" si="1"/>
        <v>1423178128</v>
      </c>
      <c r="AG14" s="280">
        <f t="shared" si="0"/>
        <v>1440331193</v>
      </c>
      <c r="AH14" s="280">
        <f t="shared" si="0"/>
        <v>1444220788</v>
      </c>
      <c r="AI14" s="280">
        <f t="shared" si="0"/>
        <v>1433100125</v>
      </c>
      <c r="AJ14" s="280">
        <f t="shared" si="0"/>
        <v>1428188526</v>
      </c>
      <c r="AK14" s="280">
        <f t="shared" si="0"/>
        <v>1471209817</v>
      </c>
      <c r="AL14" s="280">
        <f t="shared" si="0"/>
        <v>1470375713.8</v>
      </c>
      <c r="AM14" s="280">
        <f t="shared" si="0"/>
        <v>1443640714</v>
      </c>
      <c r="AN14" s="280">
        <f t="shared" si="0"/>
        <v>1432874064</v>
      </c>
      <c r="AO14" s="280">
        <f t="shared" si="0"/>
        <v>1467143064</v>
      </c>
      <c r="AP14" s="280">
        <f t="shared" si="0"/>
        <v>1481936645</v>
      </c>
      <c r="AQ14" s="280">
        <f t="shared" si="0"/>
        <v>17358985716.799999</v>
      </c>
    </row>
    <row r="15" spans="1:43" x14ac:dyDescent="0.25">
      <c r="B15" s="26" t="s">
        <v>228</v>
      </c>
      <c r="C15" s="262">
        <v>4355938419</v>
      </c>
      <c r="D15" s="262">
        <v>4367938419</v>
      </c>
      <c r="E15" s="262">
        <v>661036534.25</v>
      </c>
      <c r="F15" s="262">
        <v>361036534.34000003</v>
      </c>
      <c r="G15" s="262">
        <v>361036534.32999998</v>
      </c>
      <c r="H15" s="262">
        <v>468869866.66000003</v>
      </c>
      <c r="I15" s="262">
        <v>362994866.67000002</v>
      </c>
      <c r="J15" s="262">
        <v>362994866.67000002</v>
      </c>
      <c r="K15" s="262">
        <v>362994866.67000002</v>
      </c>
      <c r="L15" s="262">
        <v>462994866.67000002</v>
      </c>
      <c r="M15" s="262">
        <v>362994866.67000002</v>
      </c>
      <c r="N15" s="262">
        <v>341477368.71000004</v>
      </c>
      <c r="O15" s="262">
        <v>108753621.68000001</v>
      </c>
      <c r="P15" s="262">
        <v>150753625.67999998</v>
      </c>
      <c r="Q15" s="262">
        <v>4367938419</v>
      </c>
      <c r="R15" s="12">
        <v>0</v>
      </c>
      <c r="S15" s="12">
        <v>0</v>
      </c>
      <c r="T15" s="12">
        <v>0</v>
      </c>
      <c r="U15" s="12">
        <v>0</v>
      </c>
      <c r="V15" s="12">
        <v>0</v>
      </c>
      <c r="W15" s="12">
        <v>0</v>
      </c>
      <c r="X15" s="12">
        <v>0</v>
      </c>
      <c r="Y15" s="12">
        <v>0</v>
      </c>
      <c r="Z15" s="12">
        <v>0</v>
      </c>
      <c r="AA15" s="12">
        <v>0</v>
      </c>
      <c r="AB15" s="12">
        <v>0</v>
      </c>
      <c r="AC15" s="12">
        <v>0</v>
      </c>
      <c r="AD15" s="12">
        <v>0</v>
      </c>
      <c r="AE15" s="280">
        <f t="shared" si="1"/>
        <v>661036534.25</v>
      </c>
      <c r="AF15" s="280">
        <f t="shared" si="1"/>
        <v>361036534.34000003</v>
      </c>
      <c r="AG15" s="280">
        <f t="shared" si="0"/>
        <v>361036534.32999998</v>
      </c>
      <c r="AH15" s="280">
        <f t="shared" si="0"/>
        <v>468869866.66000003</v>
      </c>
      <c r="AI15" s="280">
        <f t="shared" si="0"/>
        <v>362994866.67000002</v>
      </c>
      <c r="AJ15" s="280">
        <f t="shared" si="0"/>
        <v>362994866.67000002</v>
      </c>
      <c r="AK15" s="280">
        <f t="shared" si="0"/>
        <v>362994866.67000002</v>
      </c>
      <c r="AL15" s="280">
        <f t="shared" si="0"/>
        <v>462994866.67000002</v>
      </c>
      <c r="AM15" s="280">
        <f t="shared" si="0"/>
        <v>362994866.67000002</v>
      </c>
      <c r="AN15" s="280">
        <f t="shared" si="0"/>
        <v>341477368.71000004</v>
      </c>
      <c r="AO15" s="280">
        <f t="shared" si="0"/>
        <v>108753621.68000001</v>
      </c>
      <c r="AP15" s="280">
        <f t="shared" si="0"/>
        <v>150753625.67999998</v>
      </c>
      <c r="AQ15" s="280">
        <f t="shared" si="0"/>
        <v>4367938419</v>
      </c>
    </row>
    <row r="16" spans="1:43" x14ac:dyDescent="0.25">
      <c r="B16" s="26" t="s">
        <v>107</v>
      </c>
      <c r="C16" s="262">
        <v>11911957</v>
      </c>
      <c r="D16" s="262">
        <v>11909957.000000002</v>
      </c>
      <c r="E16" s="21">
        <v>0</v>
      </c>
      <c r="F16" s="21">
        <v>0</v>
      </c>
      <c r="G16" s="262">
        <v>480731.68</v>
      </c>
      <c r="H16" s="262">
        <v>225240.64</v>
      </c>
      <c r="I16" s="262">
        <v>225353.46</v>
      </c>
      <c r="J16" s="262">
        <v>225353.46</v>
      </c>
      <c r="K16" s="262">
        <v>225353.46</v>
      </c>
      <c r="L16" s="262">
        <v>225353.46</v>
      </c>
      <c r="M16" s="262">
        <v>225353.46</v>
      </c>
      <c r="N16" s="262">
        <v>231117.96</v>
      </c>
      <c r="O16" s="262">
        <v>242707.58</v>
      </c>
      <c r="P16" s="262">
        <v>8213811.1400000006</v>
      </c>
      <c r="Q16" s="262">
        <v>10520376.300000001</v>
      </c>
      <c r="R16" s="12">
        <v>0</v>
      </c>
      <c r="S16" s="12">
        <v>0</v>
      </c>
      <c r="T16" s="12">
        <v>0</v>
      </c>
      <c r="U16" s="12">
        <v>0</v>
      </c>
      <c r="V16" s="12">
        <v>0</v>
      </c>
      <c r="W16" s="12">
        <v>0</v>
      </c>
      <c r="X16" s="12">
        <v>0</v>
      </c>
      <c r="Y16" s="12">
        <v>0</v>
      </c>
      <c r="Z16" s="12">
        <v>0</v>
      </c>
      <c r="AA16" s="12">
        <v>0</v>
      </c>
      <c r="AB16" s="12">
        <v>0</v>
      </c>
      <c r="AC16" s="12">
        <v>0</v>
      </c>
      <c r="AD16" s="12">
        <v>0</v>
      </c>
      <c r="AE16" s="280">
        <f t="shared" si="1"/>
        <v>0</v>
      </c>
      <c r="AF16" s="280">
        <f t="shared" si="1"/>
        <v>0</v>
      </c>
      <c r="AG16" s="280">
        <f t="shared" si="0"/>
        <v>480731.68</v>
      </c>
      <c r="AH16" s="280">
        <f t="shared" si="0"/>
        <v>225240.64</v>
      </c>
      <c r="AI16" s="280">
        <f t="shared" si="0"/>
        <v>225353.46</v>
      </c>
      <c r="AJ16" s="280">
        <f t="shared" si="0"/>
        <v>225353.46</v>
      </c>
      <c r="AK16" s="280">
        <f t="shared" si="0"/>
        <v>225353.46</v>
      </c>
      <c r="AL16" s="280">
        <f t="shared" si="0"/>
        <v>225353.46</v>
      </c>
      <c r="AM16" s="280">
        <f t="shared" si="0"/>
        <v>225353.46</v>
      </c>
      <c r="AN16" s="280">
        <f t="shared" si="0"/>
        <v>231117.96</v>
      </c>
      <c r="AO16" s="280">
        <f t="shared" si="0"/>
        <v>242707.58</v>
      </c>
      <c r="AP16" s="280">
        <f t="shared" si="0"/>
        <v>8213811.1400000006</v>
      </c>
      <c r="AQ16" s="280">
        <f t="shared" si="0"/>
        <v>10520376.300000001</v>
      </c>
    </row>
    <row r="17" spans="2:43" x14ac:dyDescent="0.25">
      <c r="B17" s="25" t="s">
        <v>108</v>
      </c>
      <c r="C17" s="261">
        <v>7696496552</v>
      </c>
      <c r="D17" s="261">
        <v>7762114380.8599997</v>
      </c>
      <c r="E17" s="261">
        <v>508460085.10000002</v>
      </c>
      <c r="F17" s="261">
        <v>595118017.07000005</v>
      </c>
      <c r="G17" s="261">
        <v>609561291.16000009</v>
      </c>
      <c r="H17" s="261">
        <v>630176616.99000001</v>
      </c>
      <c r="I17" s="261">
        <v>610176301.52999997</v>
      </c>
      <c r="J17" s="261">
        <v>563445944.07000005</v>
      </c>
      <c r="K17" s="261">
        <v>605517027.20000005</v>
      </c>
      <c r="L17" s="261">
        <v>578587749.53999996</v>
      </c>
      <c r="M17" s="261">
        <v>568912015.35000002</v>
      </c>
      <c r="N17" s="261">
        <v>631318226.25999999</v>
      </c>
      <c r="O17" s="261">
        <v>743234699.01999998</v>
      </c>
      <c r="P17" s="261">
        <v>876532890.32000005</v>
      </c>
      <c r="Q17" s="261">
        <v>7521040863.6100006</v>
      </c>
      <c r="R17" s="109">
        <v>0</v>
      </c>
      <c r="S17" s="109">
        <v>0</v>
      </c>
      <c r="T17" s="109">
        <v>0</v>
      </c>
      <c r="U17" s="109">
        <v>0</v>
      </c>
      <c r="V17" s="109">
        <v>0</v>
      </c>
      <c r="W17" s="109">
        <v>0</v>
      </c>
      <c r="X17" s="109">
        <v>0</v>
      </c>
      <c r="Y17" s="109">
        <v>0</v>
      </c>
      <c r="Z17" s="109">
        <v>0</v>
      </c>
      <c r="AA17" s="109">
        <v>0</v>
      </c>
      <c r="AB17" s="109">
        <v>0</v>
      </c>
      <c r="AC17" s="109">
        <v>0</v>
      </c>
      <c r="AD17" s="109">
        <v>0</v>
      </c>
      <c r="AE17" s="279">
        <f t="shared" si="1"/>
        <v>508460085.10000002</v>
      </c>
      <c r="AF17" s="279">
        <f t="shared" si="1"/>
        <v>595118017.07000005</v>
      </c>
      <c r="AG17" s="279">
        <f t="shared" si="0"/>
        <v>609561291.16000009</v>
      </c>
      <c r="AH17" s="279">
        <f t="shared" si="0"/>
        <v>630176616.99000001</v>
      </c>
      <c r="AI17" s="279">
        <f t="shared" si="0"/>
        <v>610176301.52999997</v>
      </c>
      <c r="AJ17" s="279">
        <f t="shared" si="0"/>
        <v>563445944.07000005</v>
      </c>
      <c r="AK17" s="279">
        <f t="shared" si="0"/>
        <v>605517027.20000005</v>
      </c>
      <c r="AL17" s="279">
        <f t="shared" si="0"/>
        <v>578587749.53999996</v>
      </c>
      <c r="AM17" s="279">
        <f t="shared" si="0"/>
        <v>568912015.35000002</v>
      </c>
      <c r="AN17" s="279">
        <f t="shared" si="0"/>
        <v>631318226.25999999</v>
      </c>
      <c r="AO17" s="279">
        <f t="shared" si="0"/>
        <v>743234699.01999998</v>
      </c>
      <c r="AP17" s="279">
        <f t="shared" si="0"/>
        <v>876532890.32000005</v>
      </c>
      <c r="AQ17" s="279">
        <f t="shared" si="0"/>
        <v>7521040863.6100006</v>
      </c>
    </row>
    <row r="18" spans="2:43" x14ac:dyDescent="0.25">
      <c r="B18" s="26" t="s">
        <v>109</v>
      </c>
      <c r="C18" s="262">
        <v>1846624416</v>
      </c>
      <c r="D18" s="262">
        <v>2141417740.0000002</v>
      </c>
      <c r="E18" s="262">
        <v>77811835.359999999</v>
      </c>
      <c r="F18" s="262">
        <v>159391120.53</v>
      </c>
      <c r="G18" s="262">
        <v>147101869.37</v>
      </c>
      <c r="H18" s="262">
        <v>185596727.25</v>
      </c>
      <c r="I18" s="262">
        <v>168719680.97999999</v>
      </c>
      <c r="J18" s="262">
        <v>120305513.97000001</v>
      </c>
      <c r="K18" s="262">
        <v>152001615.06</v>
      </c>
      <c r="L18" s="262">
        <v>132757512.63000001</v>
      </c>
      <c r="M18" s="262">
        <v>121436281.73</v>
      </c>
      <c r="N18" s="262">
        <v>149077793.03</v>
      </c>
      <c r="O18" s="262">
        <v>198712762.25999999</v>
      </c>
      <c r="P18" s="262">
        <v>389596596.06</v>
      </c>
      <c r="Q18" s="262">
        <v>2002509308.23</v>
      </c>
      <c r="R18" s="12">
        <v>0</v>
      </c>
      <c r="S18" s="12">
        <v>0</v>
      </c>
      <c r="T18" s="12">
        <v>0</v>
      </c>
      <c r="U18" s="12">
        <v>0</v>
      </c>
      <c r="V18" s="12">
        <v>0</v>
      </c>
      <c r="W18" s="12">
        <v>0</v>
      </c>
      <c r="X18" s="12">
        <v>0</v>
      </c>
      <c r="Y18" s="12">
        <v>0</v>
      </c>
      <c r="Z18" s="12">
        <v>0</v>
      </c>
      <c r="AA18" s="12">
        <v>0</v>
      </c>
      <c r="AB18" s="12">
        <v>0</v>
      </c>
      <c r="AC18" s="12">
        <v>0</v>
      </c>
      <c r="AD18" s="12">
        <v>0</v>
      </c>
      <c r="AE18" s="280">
        <f t="shared" si="1"/>
        <v>77811835.359999999</v>
      </c>
      <c r="AF18" s="280">
        <f t="shared" si="1"/>
        <v>159391120.53</v>
      </c>
      <c r="AG18" s="280">
        <f t="shared" si="0"/>
        <v>147101869.37</v>
      </c>
      <c r="AH18" s="280">
        <f t="shared" si="0"/>
        <v>185596727.25</v>
      </c>
      <c r="AI18" s="280">
        <f t="shared" si="0"/>
        <v>168719680.97999999</v>
      </c>
      <c r="AJ18" s="280">
        <f t="shared" si="0"/>
        <v>120305513.97000001</v>
      </c>
      <c r="AK18" s="280">
        <f t="shared" si="0"/>
        <v>152001615.06</v>
      </c>
      <c r="AL18" s="280">
        <f t="shared" si="0"/>
        <v>132757512.63000001</v>
      </c>
      <c r="AM18" s="280">
        <f t="shared" si="0"/>
        <v>121436281.73</v>
      </c>
      <c r="AN18" s="280">
        <f t="shared" si="0"/>
        <v>149077793.03</v>
      </c>
      <c r="AO18" s="280">
        <f t="shared" si="0"/>
        <v>198712762.25999999</v>
      </c>
      <c r="AP18" s="280">
        <f t="shared" si="0"/>
        <v>389596596.06</v>
      </c>
      <c r="AQ18" s="280">
        <f t="shared" si="0"/>
        <v>2002509308.23</v>
      </c>
    </row>
    <row r="19" spans="2:43" x14ac:dyDescent="0.25">
      <c r="B19" s="26" t="s">
        <v>110</v>
      </c>
      <c r="C19" s="262">
        <v>5749872136</v>
      </c>
      <c r="D19" s="262">
        <v>5520696640.8599997</v>
      </c>
      <c r="E19" s="262">
        <v>430648249.74000001</v>
      </c>
      <c r="F19" s="262">
        <v>435726896.54000002</v>
      </c>
      <c r="G19" s="262">
        <v>462459421.79000002</v>
      </c>
      <c r="H19" s="262">
        <v>444579889.74000001</v>
      </c>
      <c r="I19" s="262">
        <v>441456620.55000001</v>
      </c>
      <c r="J19" s="262">
        <v>443140430.10000002</v>
      </c>
      <c r="K19" s="262">
        <v>453515412.13999999</v>
      </c>
      <c r="L19" s="262">
        <v>445830236.91000003</v>
      </c>
      <c r="M19" s="262">
        <v>447475733.62</v>
      </c>
      <c r="N19" s="262">
        <v>482240433.23000002</v>
      </c>
      <c r="O19" s="262">
        <v>544521936.75999999</v>
      </c>
      <c r="P19" s="262">
        <v>486936294.25999999</v>
      </c>
      <c r="Q19" s="262">
        <v>5518531555.3800001</v>
      </c>
      <c r="R19" s="12">
        <v>0</v>
      </c>
      <c r="S19" s="12">
        <v>0</v>
      </c>
      <c r="T19" s="12">
        <v>0</v>
      </c>
      <c r="U19" s="12">
        <v>0</v>
      </c>
      <c r="V19" s="12">
        <v>0</v>
      </c>
      <c r="W19" s="12">
        <v>0</v>
      </c>
      <c r="X19" s="12">
        <v>0</v>
      </c>
      <c r="Y19" s="12">
        <v>0</v>
      </c>
      <c r="Z19" s="12">
        <v>0</v>
      </c>
      <c r="AA19" s="12">
        <v>0</v>
      </c>
      <c r="AB19" s="12">
        <v>0</v>
      </c>
      <c r="AC19" s="12">
        <v>0</v>
      </c>
      <c r="AD19" s="12">
        <v>0</v>
      </c>
      <c r="AE19" s="280">
        <f t="shared" si="1"/>
        <v>430648249.74000001</v>
      </c>
      <c r="AF19" s="280">
        <f t="shared" si="1"/>
        <v>435726896.54000002</v>
      </c>
      <c r="AG19" s="280">
        <f t="shared" si="0"/>
        <v>462459421.79000002</v>
      </c>
      <c r="AH19" s="280">
        <f t="shared" si="0"/>
        <v>444579889.74000001</v>
      </c>
      <c r="AI19" s="280">
        <f t="shared" si="0"/>
        <v>441456620.55000001</v>
      </c>
      <c r="AJ19" s="280">
        <f t="shared" si="0"/>
        <v>443140430.10000002</v>
      </c>
      <c r="AK19" s="280">
        <f t="shared" si="0"/>
        <v>453515412.13999999</v>
      </c>
      <c r="AL19" s="280">
        <f t="shared" si="0"/>
        <v>445830236.91000003</v>
      </c>
      <c r="AM19" s="280">
        <f t="shared" si="0"/>
        <v>447475733.62</v>
      </c>
      <c r="AN19" s="280">
        <f t="shared" si="0"/>
        <v>482240433.23000002</v>
      </c>
      <c r="AO19" s="280">
        <f t="shared" si="0"/>
        <v>544521936.75999999</v>
      </c>
      <c r="AP19" s="280">
        <f t="shared" si="0"/>
        <v>486936294.25999999</v>
      </c>
      <c r="AQ19" s="280">
        <f t="shared" si="0"/>
        <v>5518531555.3800001</v>
      </c>
    </row>
    <row r="20" spans="2:43" x14ac:dyDescent="0.25">
      <c r="B20" s="26" t="s">
        <v>111</v>
      </c>
      <c r="C20" s="262">
        <v>100000000</v>
      </c>
      <c r="D20" s="262">
        <v>100000000</v>
      </c>
      <c r="E20" s="21">
        <v>0</v>
      </c>
      <c r="F20" s="21">
        <v>0</v>
      </c>
      <c r="G20" s="21">
        <v>0</v>
      </c>
      <c r="H20" s="21">
        <v>0</v>
      </c>
      <c r="I20" s="21">
        <v>0</v>
      </c>
      <c r="J20" s="21">
        <v>0</v>
      </c>
      <c r="K20" s="21">
        <v>0</v>
      </c>
      <c r="L20" s="21">
        <v>0</v>
      </c>
      <c r="M20" s="21">
        <v>0</v>
      </c>
      <c r="N20" s="21">
        <v>0</v>
      </c>
      <c r="O20" s="21">
        <v>0</v>
      </c>
      <c r="P20" s="21">
        <v>0</v>
      </c>
      <c r="Q20" s="21">
        <v>0</v>
      </c>
      <c r="R20" s="12">
        <v>0</v>
      </c>
      <c r="S20" s="12">
        <v>0</v>
      </c>
      <c r="T20" s="12">
        <v>0</v>
      </c>
      <c r="U20" s="12">
        <v>0</v>
      </c>
      <c r="V20" s="12">
        <v>0</v>
      </c>
      <c r="W20" s="12">
        <v>0</v>
      </c>
      <c r="X20" s="12">
        <v>0</v>
      </c>
      <c r="Y20" s="12">
        <v>0</v>
      </c>
      <c r="Z20" s="12">
        <v>0</v>
      </c>
      <c r="AA20" s="12">
        <v>0</v>
      </c>
      <c r="AB20" s="12">
        <v>0</v>
      </c>
      <c r="AC20" s="12">
        <v>0</v>
      </c>
      <c r="AD20" s="12">
        <v>0</v>
      </c>
      <c r="AE20" s="280">
        <f t="shared" si="1"/>
        <v>0</v>
      </c>
      <c r="AF20" s="280">
        <f t="shared" si="1"/>
        <v>0</v>
      </c>
      <c r="AG20" s="280">
        <f t="shared" si="0"/>
        <v>0</v>
      </c>
      <c r="AH20" s="280">
        <f t="shared" si="0"/>
        <v>0</v>
      </c>
      <c r="AI20" s="280">
        <f t="shared" si="0"/>
        <v>0</v>
      </c>
      <c r="AJ20" s="280">
        <f t="shared" si="0"/>
        <v>0</v>
      </c>
      <c r="AK20" s="280">
        <f t="shared" si="0"/>
        <v>0</v>
      </c>
      <c r="AL20" s="280">
        <f t="shared" si="0"/>
        <v>0</v>
      </c>
      <c r="AM20" s="280">
        <f t="shared" si="0"/>
        <v>0</v>
      </c>
      <c r="AN20" s="280">
        <f t="shared" si="0"/>
        <v>0</v>
      </c>
      <c r="AO20" s="280">
        <f t="shared" si="0"/>
        <v>0</v>
      </c>
      <c r="AP20" s="280">
        <f t="shared" si="0"/>
        <v>0</v>
      </c>
      <c r="AQ20" s="280">
        <f t="shared" si="0"/>
        <v>0</v>
      </c>
    </row>
    <row r="21" spans="2:43" x14ac:dyDescent="0.25">
      <c r="B21" s="25" t="s">
        <v>112</v>
      </c>
      <c r="C21" s="261">
        <v>19598394362</v>
      </c>
      <c r="D21" s="261">
        <v>22015016307.220005</v>
      </c>
      <c r="E21" s="261">
        <v>1146967288.98</v>
      </c>
      <c r="F21" s="261">
        <v>1262950797.04</v>
      </c>
      <c r="G21" s="261">
        <v>1333484592.9200001</v>
      </c>
      <c r="H21" s="261">
        <v>1346410343.6099999</v>
      </c>
      <c r="I21" s="261">
        <v>1362009659.7300005</v>
      </c>
      <c r="J21" s="261">
        <v>1408739438.3299994</v>
      </c>
      <c r="K21" s="261">
        <v>1658321697.4199998</v>
      </c>
      <c r="L21" s="261">
        <v>1829915062.0899999</v>
      </c>
      <c r="M21" s="261">
        <v>1827232402.8899999</v>
      </c>
      <c r="N21" s="261">
        <v>1774877048.4400005</v>
      </c>
      <c r="O21" s="261">
        <v>1696174032.6099997</v>
      </c>
      <c r="P21" s="261">
        <v>3540799713.5599995</v>
      </c>
      <c r="Q21" s="261">
        <v>20187882077.620003</v>
      </c>
      <c r="R21" s="109">
        <v>0</v>
      </c>
      <c r="S21" s="109">
        <v>0</v>
      </c>
      <c r="T21" s="109">
        <v>0</v>
      </c>
      <c r="U21" s="109">
        <v>0</v>
      </c>
      <c r="V21" s="109">
        <v>0</v>
      </c>
      <c r="W21" s="109">
        <v>0</v>
      </c>
      <c r="X21" s="109">
        <v>0</v>
      </c>
      <c r="Y21" s="109">
        <v>0</v>
      </c>
      <c r="Z21" s="109">
        <v>0</v>
      </c>
      <c r="AA21" s="109">
        <v>0</v>
      </c>
      <c r="AB21" s="109">
        <v>0</v>
      </c>
      <c r="AC21" s="109">
        <v>0</v>
      </c>
      <c r="AD21" s="109">
        <v>0</v>
      </c>
      <c r="AE21" s="279">
        <f t="shared" si="1"/>
        <v>1146967288.98</v>
      </c>
      <c r="AF21" s="279">
        <f t="shared" si="1"/>
        <v>1262950797.04</v>
      </c>
      <c r="AG21" s="279">
        <f t="shared" si="0"/>
        <v>1333484592.9200001</v>
      </c>
      <c r="AH21" s="279">
        <f t="shared" si="0"/>
        <v>1346410343.6099999</v>
      </c>
      <c r="AI21" s="279">
        <f t="shared" si="0"/>
        <v>1362009659.7300005</v>
      </c>
      <c r="AJ21" s="279">
        <f t="shared" si="0"/>
        <v>1408739438.3299994</v>
      </c>
      <c r="AK21" s="279">
        <f t="shared" si="0"/>
        <v>1658321697.4199998</v>
      </c>
      <c r="AL21" s="279">
        <f t="shared" si="0"/>
        <v>1829915062.0899999</v>
      </c>
      <c r="AM21" s="279">
        <f t="shared" si="0"/>
        <v>1827232402.8899999</v>
      </c>
      <c r="AN21" s="279">
        <f t="shared" si="0"/>
        <v>1774877048.4400005</v>
      </c>
      <c r="AO21" s="279">
        <f t="shared" si="0"/>
        <v>1696174032.6099997</v>
      </c>
      <c r="AP21" s="279">
        <f t="shared" si="0"/>
        <v>3540799713.5599995</v>
      </c>
      <c r="AQ21" s="279">
        <f t="shared" si="0"/>
        <v>20187882077.620003</v>
      </c>
    </row>
    <row r="22" spans="2:43" x14ac:dyDescent="0.25">
      <c r="B22" s="26" t="s">
        <v>113</v>
      </c>
      <c r="C22" s="262">
        <v>16703868942.000002</v>
      </c>
      <c r="D22" s="262">
        <v>20029239612.910004</v>
      </c>
      <c r="E22" s="262">
        <v>1099568997.5</v>
      </c>
      <c r="F22" s="262">
        <v>1208114968.4599998</v>
      </c>
      <c r="G22" s="262">
        <v>1261206429.6600001</v>
      </c>
      <c r="H22" s="262">
        <v>1271211212.8800001</v>
      </c>
      <c r="I22" s="262">
        <v>1240668953.0200002</v>
      </c>
      <c r="J22" s="262">
        <v>1286290201.6599998</v>
      </c>
      <c r="K22" s="262">
        <v>1584760763.4200001</v>
      </c>
      <c r="L22" s="262">
        <v>1668408627.8300002</v>
      </c>
      <c r="M22" s="262">
        <v>1666196901.54</v>
      </c>
      <c r="N22" s="262">
        <v>1699122987.8500001</v>
      </c>
      <c r="O22" s="262">
        <v>1552558025.4099998</v>
      </c>
      <c r="P22" s="262">
        <v>3039497626.4299998</v>
      </c>
      <c r="Q22" s="262">
        <v>18577605695.66</v>
      </c>
      <c r="R22" s="12">
        <v>0</v>
      </c>
      <c r="S22" s="12">
        <v>0</v>
      </c>
      <c r="T22" s="12">
        <v>0</v>
      </c>
      <c r="U22" s="12">
        <v>0</v>
      </c>
      <c r="V22" s="12">
        <v>0</v>
      </c>
      <c r="W22" s="12">
        <v>0</v>
      </c>
      <c r="X22" s="12">
        <v>0</v>
      </c>
      <c r="Y22" s="12">
        <v>0</v>
      </c>
      <c r="Z22" s="12">
        <v>0</v>
      </c>
      <c r="AA22" s="12">
        <v>0</v>
      </c>
      <c r="AB22" s="12">
        <v>0</v>
      </c>
      <c r="AC22" s="12">
        <v>0</v>
      </c>
      <c r="AD22" s="12">
        <v>0</v>
      </c>
      <c r="AE22" s="280">
        <f t="shared" si="1"/>
        <v>1099568997.5</v>
      </c>
      <c r="AF22" s="280">
        <f t="shared" si="1"/>
        <v>1208114968.4599998</v>
      </c>
      <c r="AG22" s="280">
        <f t="shared" si="0"/>
        <v>1261206429.6600001</v>
      </c>
      <c r="AH22" s="280">
        <f t="shared" si="0"/>
        <v>1271211212.8800001</v>
      </c>
      <c r="AI22" s="280">
        <f t="shared" si="0"/>
        <v>1240668953.0200002</v>
      </c>
      <c r="AJ22" s="280">
        <f t="shared" si="0"/>
        <v>1286290201.6599998</v>
      </c>
      <c r="AK22" s="280">
        <f t="shared" si="0"/>
        <v>1584760763.4200001</v>
      </c>
      <c r="AL22" s="280">
        <f t="shared" si="0"/>
        <v>1668408627.8300002</v>
      </c>
      <c r="AM22" s="280">
        <f t="shared" si="0"/>
        <v>1666196901.54</v>
      </c>
      <c r="AN22" s="280">
        <f t="shared" si="0"/>
        <v>1699122987.8500001</v>
      </c>
      <c r="AO22" s="280">
        <f t="shared" si="0"/>
        <v>1552558025.4099998</v>
      </c>
      <c r="AP22" s="280">
        <f t="shared" si="0"/>
        <v>3039497626.4299998</v>
      </c>
      <c r="AQ22" s="280">
        <f t="shared" si="0"/>
        <v>18577605695.66</v>
      </c>
    </row>
    <row r="23" spans="2:43" x14ac:dyDescent="0.25">
      <c r="B23" s="26" t="s">
        <v>114</v>
      </c>
      <c r="C23" s="262">
        <v>2720881749</v>
      </c>
      <c r="D23" s="262">
        <v>1786759333.3099997</v>
      </c>
      <c r="E23" s="262">
        <v>34305074.009999998</v>
      </c>
      <c r="F23" s="262">
        <v>40961768.829999998</v>
      </c>
      <c r="G23" s="262">
        <v>58471404.700000003</v>
      </c>
      <c r="H23" s="262">
        <v>60982388.729999997</v>
      </c>
      <c r="I23" s="262">
        <v>106503684.73999999</v>
      </c>
      <c r="J23" s="262">
        <v>107552590.93000001</v>
      </c>
      <c r="K23" s="262">
        <v>57487030.469999999</v>
      </c>
      <c r="L23" s="262">
        <v>144958018.35999998</v>
      </c>
      <c r="M23" s="262">
        <v>145728790.57999998</v>
      </c>
      <c r="N23" s="262">
        <v>61125838.489999995</v>
      </c>
      <c r="O23" s="262">
        <v>119406753.26000001</v>
      </c>
      <c r="P23" s="262">
        <v>473780219.15000004</v>
      </c>
      <c r="Q23" s="262">
        <v>1411263562.25</v>
      </c>
      <c r="R23" s="12">
        <v>0</v>
      </c>
      <c r="S23" s="12">
        <v>0</v>
      </c>
      <c r="T23" s="12">
        <v>0</v>
      </c>
      <c r="U23" s="12">
        <v>0</v>
      </c>
      <c r="V23" s="12">
        <v>0</v>
      </c>
      <c r="W23" s="12">
        <v>0</v>
      </c>
      <c r="X23" s="12">
        <v>0</v>
      </c>
      <c r="Y23" s="12">
        <v>0</v>
      </c>
      <c r="Z23" s="12">
        <v>0</v>
      </c>
      <c r="AA23" s="12">
        <v>0</v>
      </c>
      <c r="AB23" s="12">
        <v>0</v>
      </c>
      <c r="AC23" s="12">
        <v>0</v>
      </c>
      <c r="AD23" s="12">
        <v>0</v>
      </c>
      <c r="AE23" s="280">
        <f t="shared" si="1"/>
        <v>34305074.009999998</v>
      </c>
      <c r="AF23" s="280">
        <f t="shared" si="1"/>
        <v>40961768.829999998</v>
      </c>
      <c r="AG23" s="280">
        <f t="shared" si="0"/>
        <v>58471404.700000003</v>
      </c>
      <c r="AH23" s="280">
        <f t="shared" si="0"/>
        <v>60982388.729999997</v>
      </c>
      <c r="AI23" s="280">
        <f t="shared" si="0"/>
        <v>106503684.73999999</v>
      </c>
      <c r="AJ23" s="280">
        <f t="shared" si="0"/>
        <v>107552590.93000001</v>
      </c>
      <c r="AK23" s="280">
        <f t="shared" si="0"/>
        <v>57487030.469999999</v>
      </c>
      <c r="AL23" s="280">
        <f t="shared" si="0"/>
        <v>144958018.35999998</v>
      </c>
      <c r="AM23" s="280">
        <f t="shared" si="0"/>
        <v>145728790.57999998</v>
      </c>
      <c r="AN23" s="280">
        <f t="shared" si="0"/>
        <v>61125838.489999995</v>
      </c>
      <c r="AO23" s="280">
        <f t="shared" si="0"/>
        <v>119406753.26000001</v>
      </c>
      <c r="AP23" s="280">
        <f t="shared" si="0"/>
        <v>473780219.15000004</v>
      </c>
      <c r="AQ23" s="280">
        <f t="shared" si="0"/>
        <v>1411263562.25</v>
      </c>
    </row>
    <row r="24" spans="2:43" ht="30" x14ac:dyDescent="0.25">
      <c r="B24" s="27" t="s">
        <v>115</v>
      </c>
      <c r="C24" s="262">
        <v>173643671</v>
      </c>
      <c r="D24" s="262">
        <v>199017361</v>
      </c>
      <c r="E24" s="262">
        <v>13093217.470000001</v>
      </c>
      <c r="F24" s="262">
        <v>13874059.75</v>
      </c>
      <c r="G24" s="262">
        <v>13806758.560000001</v>
      </c>
      <c r="H24" s="262">
        <v>14216742</v>
      </c>
      <c r="I24" s="262">
        <v>14837021.970000001</v>
      </c>
      <c r="J24" s="262">
        <v>14896645.739999998</v>
      </c>
      <c r="K24" s="262">
        <v>16073903.529999999</v>
      </c>
      <c r="L24" s="262">
        <v>16548415.900000002</v>
      </c>
      <c r="M24" s="262">
        <v>15306710.770000001</v>
      </c>
      <c r="N24" s="262">
        <v>14628222.100000001</v>
      </c>
      <c r="O24" s="262">
        <v>24209253.940000001</v>
      </c>
      <c r="P24" s="262">
        <v>27521867.98</v>
      </c>
      <c r="Q24" s="262">
        <v>199012819.70999998</v>
      </c>
      <c r="R24" s="12">
        <v>0</v>
      </c>
      <c r="S24" s="12">
        <v>0</v>
      </c>
      <c r="T24" s="12">
        <v>0</v>
      </c>
      <c r="U24" s="12">
        <v>0</v>
      </c>
      <c r="V24" s="12">
        <v>0</v>
      </c>
      <c r="W24" s="12">
        <v>0</v>
      </c>
      <c r="X24" s="12">
        <v>0</v>
      </c>
      <c r="Y24" s="12">
        <v>0</v>
      </c>
      <c r="Z24" s="12">
        <v>0</v>
      </c>
      <c r="AA24" s="12">
        <v>0</v>
      </c>
      <c r="AB24" s="12">
        <v>0</v>
      </c>
      <c r="AC24" s="12">
        <v>0</v>
      </c>
      <c r="AD24" s="12">
        <v>0</v>
      </c>
      <c r="AE24" s="280">
        <f t="shared" si="1"/>
        <v>13093217.470000001</v>
      </c>
      <c r="AF24" s="280">
        <f t="shared" si="1"/>
        <v>13874059.75</v>
      </c>
      <c r="AG24" s="280">
        <f t="shared" si="0"/>
        <v>13806758.560000001</v>
      </c>
      <c r="AH24" s="280">
        <f t="shared" si="0"/>
        <v>14216742</v>
      </c>
      <c r="AI24" s="280">
        <f t="shared" si="0"/>
        <v>14837021.970000001</v>
      </c>
      <c r="AJ24" s="280">
        <f t="shared" si="0"/>
        <v>14896645.739999998</v>
      </c>
      <c r="AK24" s="280">
        <f t="shared" si="0"/>
        <v>16073903.529999999</v>
      </c>
      <c r="AL24" s="280">
        <f t="shared" si="0"/>
        <v>16548415.900000002</v>
      </c>
      <c r="AM24" s="280">
        <f t="shared" si="0"/>
        <v>15306710.770000001</v>
      </c>
      <c r="AN24" s="280">
        <f t="shared" si="0"/>
        <v>14628222.100000001</v>
      </c>
      <c r="AO24" s="280">
        <f t="shared" si="0"/>
        <v>24209253.940000001</v>
      </c>
      <c r="AP24" s="280">
        <f t="shared" si="0"/>
        <v>27521867.98</v>
      </c>
      <c r="AQ24" s="280">
        <f t="shared" si="0"/>
        <v>199012819.70999998</v>
      </c>
    </row>
    <row r="25" spans="2:43" x14ac:dyDescent="0.25">
      <c r="B25" s="25" t="s">
        <v>116</v>
      </c>
      <c r="C25" s="261">
        <v>27611076767</v>
      </c>
      <c r="D25" s="261">
        <v>29839167179.030003</v>
      </c>
      <c r="E25" s="261">
        <v>1906506631.4099998</v>
      </c>
      <c r="F25" s="261">
        <v>2271281070.3200002</v>
      </c>
      <c r="G25" s="261">
        <v>2371531167.8999991</v>
      </c>
      <c r="H25" s="261">
        <v>2393362867.0100002</v>
      </c>
      <c r="I25" s="261">
        <v>2392696072.4900007</v>
      </c>
      <c r="J25" s="261">
        <v>2435653567.8999996</v>
      </c>
      <c r="K25" s="261">
        <v>2391585671.7099996</v>
      </c>
      <c r="L25" s="261">
        <v>2379992018.3200002</v>
      </c>
      <c r="M25" s="261">
        <v>2334375768.8599997</v>
      </c>
      <c r="N25" s="261">
        <v>2110462101.3000002</v>
      </c>
      <c r="O25" s="261">
        <v>2862680230.4300003</v>
      </c>
      <c r="P25" s="261">
        <v>3681238997.4699998</v>
      </c>
      <c r="Q25" s="261">
        <v>29531366165.120003</v>
      </c>
      <c r="R25" s="109">
        <v>0</v>
      </c>
      <c r="S25" s="109">
        <v>0</v>
      </c>
      <c r="T25" s="109">
        <v>0</v>
      </c>
      <c r="U25" s="109">
        <v>0</v>
      </c>
      <c r="V25" s="109">
        <v>0</v>
      </c>
      <c r="W25" s="109">
        <v>0</v>
      </c>
      <c r="X25" s="109">
        <v>0</v>
      </c>
      <c r="Y25" s="109">
        <v>0</v>
      </c>
      <c r="Z25" s="109">
        <v>0</v>
      </c>
      <c r="AA25" s="109">
        <v>0</v>
      </c>
      <c r="AB25" s="109">
        <v>0</v>
      </c>
      <c r="AC25" s="109">
        <v>0</v>
      </c>
      <c r="AD25" s="109">
        <v>0</v>
      </c>
      <c r="AE25" s="279">
        <f t="shared" si="1"/>
        <v>1906506631.4099998</v>
      </c>
      <c r="AF25" s="279">
        <f t="shared" si="1"/>
        <v>2271281070.3200002</v>
      </c>
      <c r="AG25" s="279">
        <f t="shared" si="0"/>
        <v>2371531167.8999991</v>
      </c>
      <c r="AH25" s="279">
        <f t="shared" si="0"/>
        <v>2393362867.0100002</v>
      </c>
      <c r="AI25" s="279">
        <f t="shared" si="0"/>
        <v>2392696072.4900007</v>
      </c>
      <c r="AJ25" s="279">
        <f t="shared" si="0"/>
        <v>2435653567.8999996</v>
      </c>
      <c r="AK25" s="279">
        <f t="shared" si="0"/>
        <v>2391585671.7099996</v>
      </c>
      <c r="AL25" s="279">
        <f t="shared" si="0"/>
        <v>2379992018.3200002</v>
      </c>
      <c r="AM25" s="279">
        <f t="shared" si="0"/>
        <v>2334375768.8599997</v>
      </c>
      <c r="AN25" s="279">
        <f t="shared" si="0"/>
        <v>2110462101.3000002</v>
      </c>
      <c r="AO25" s="279">
        <f t="shared" si="0"/>
        <v>2862680230.4300003</v>
      </c>
      <c r="AP25" s="279">
        <f t="shared" si="0"/>
        <v>3681238997.4699998</v>
      </c>
      <c r="AQ25" s="279">
        <f t="shared" si="0"/>
        <v>29531366165.120003</v>
      </c>
    </row>
    <row r="26" spans="2:43" x14ac:dyDescent="0.25">
      <c r="B26" s="26" t="s">
        <v>117</v>
      </c>
      <c r="C26" s="262">
        <v>12413861302</v>
      </c>
      <c r="D26" s="262">
        <v>12325669253.990002</v>
      </c>
      <c r="E26" s="262">
        <v>671715449.33999991</v>
      </c>
      <c r="F26" s="262">
        <v>959761293.08999991</v>
      </c>
      <c r="G26" s="262">
        <v>914882767.66999996</v>
      </c>
      <c r="H26" s="262">
        <v>938891571.16999996</v>
      </c>
      <c r="I26" s="262">
        <v>969878858.10000014</v>
      </c>
      <c r="J26" s="262">
        <v>1020434317.3199999</v>
      </c>
      <c r="K26" s="262">
        <v>972856793.13999987</v>
      </c>
      <c r="L26" s="262">
        <v>952414609.63999999</v>
      </c>
      <c r="M26" s="262">
        <v>940528709.53999996</v>
      </c>
      <c r="N26" s="262">
        <v>915425163.57000005</v>
      </c>
      <c r="O26" s="262">
        <v>1750011710.2300003</v>
      </c>
      <c r="P26" s="262">
        <v>1302317784.97</v>
      </c>
      <c r="Q26" s="262">
        <v>12309119027.779999</v>
      </c>
      <c r="R26" s="12">
        <v>0</v>
      </c>
      <c r="S26" s="12">
        <v>0</v>
      </c>
      <c r="T26" s="12">
        <v>0</v>
      </c>
      <c r="U26" s="12">
        <v>0</v>
      </c>
      <c r="V26" s="12">
        <v>0</v>
      </c>
      <c r="W26" s="12">
        <v>0</v>
      </c>
      <c r="X26" s="12">
        <v>0</v>
      </c>
      <c r="Y26" s="12">
        <v>0</v>
      </c>
      <c r="Z26" s="12">
        <v>0</v>
      </c>
      <c r="AA26" s="12">
        <v>0</v>
      </c>
      <c r="AB26" s="12">
        <v>0</v>
      </c>
      <c r="AC26" s="12">
        <v>0</v>
      </c>
      <c r="AD26" s="12">
        <v>0</v>
      </c>
      <c r="AE26" s="280">
        <f t="shared" si="1"/>
        <v>671715449.33999991</v>
      </c>
      <c r="AF26" s="280">
        <f t="shared" si="1"/>
        <v>959761293.08999991</v>
      </c>
      <c r="AG26" s="280">
        <f t="shared" si="1"/>
        <v>914882767.66999996</v>
      </c>
      <c r="AH26" s="280">
        <f t="shared" si="1"/>
        <v>938891571.16999996</v>
      </c>
      <c r="AI26" s="280">
        <f t="shared" si="1"/>
        <v>969878858.10000014</v>
      </c>
      <c r="AJ26" s="280">
        <f t="shared" si="1"/>
        <v>1020434317.3199999</v>
      </c>
      <c r="AK26" s="280">
        <f t="shared" si="1"/>
        <v>972856793.13999987</v>
      </c>
      <c r="AL26" s="280">
        <f t="shared" si="1"/>
        <v>952414609.63999999</v>
      </c>
      <c r="AM26" s="280">
        <f t="shared" si="1"/>
        <v>940528709.53999996</v>
      </c>
      <c r="AN26" s="280">
        <f t="shared" si="1"/>
        <v>915425163.57000005</v>
      </c>
      <c r="AO26" s="280">
        <f t="shared" si="1"/>
        <v>1750011710.2300003</v>
      </c>
      <c r="AP26" s="280">
        <f t="shared" si="1"/>
        <v>1302317784.97</v>
      </c>
      <c r="AQ26" s="280">
        <f t="shared" si="1"/>
        <v>12309119027.779999</v>
      </c>
    </row>
    <row r="27" spans="2:43" x14ac:dyDescent="0.25">
      <c r="B27" s="26" t="s">
        <v>208</v>
      </c>
      <c r="C27" s="262">
        <v>306485489</v>
      </c>
      <c r="D27" s="262">
        <v>315813757.32999998</v>
      </c>
      <c r="E27" s="262">
        <v>19543206.960000001</v>
      </c>
      <c r="F27" s="262">
        <v>21648971.150000002</v>
      </c>
      <c r="G27" s="262">
        <v>23685580.809999999</v>
      </c>
      <c r="H27" s="262">
        <v>22203317.219999999</v>
      </c>
      <c r="I27" s="262">
        <v>24644558.09</v>
      </c>
      <c r="J27" s="262">
        <v>23108567.170000002</v>
      </c>
      <c r="K27" s="262">
        <v>23075396.960000001</v>
      </c>
      <c r="L27" s="262">
        <v>23072393.629999999</v>
      </c>
      <c r="M27" s="262">
        <v>24676078.009999998</v>
      </c>
      <c r="N27" s="262">
        <v>24561544.090000004</v>
      </c>
      <c r="O27" s="262">
        <v>38263915.159999996</v>
      </c>
      <c r="P27" s="262">
        <v>41292397.899999991</v>
      </c>
      <c r="Q27" s="262">
        <v>309775927.14999998</v>
      </c>
      <c r="R27" s="12">
        <v>0</v>
      </c>
      <c r="S27" s="12">
        <v>0</v>
      </c>
      <c r="T27" s="12">
        <v>0</v>
      </c>
      <c r="U27" s="12">
        <v>0</v>
      </c>
      <c r="V27" s="12">
        <v>0</v>
      </c>
      <c r="W27" s="12">
        <v>0</v>
      </c>
      <c r="X27" s="12">
        <v>0</v>
      </c>
      <c r="Y27" s="12">
        <v>0</v>
      </c>
      <c r="Z27" s="12">
        <v>0</v>
      </c>
      <c r="AA27" s="12">
        <v>0</v>
      </c>
      <c r="AB27" s="12">
        <v>0</v>
      </c>
      <c r="AC27" s="12">
        <v>0</v>
      </c>
      <c r="AD27" s="12">
        <v>0</v>
      </c>
      <c r="AE27" s="280">
        <f t="shared" si="1"/>
        <v>19543206.960000001</v>
      </c>
      <c r="AF27" s="280">
        <f t="shared" si="1"/>
        <v>21648971.150000002</v>
      </c>
      <c r="AG27" s="280">
        <f t="shared" si="1"/>
        <v>23685580.809999999</v>
      </c>
      <c r="AH27" s="280">
        <f t="shared" si="1"/>
        <v>22203317.219999999</v>
      </c>
      <c r="AI27" s="280">
        <f t="shared" si="1"/>
        <v>24644558.09</v>
      </c>
      <c r="AJ27" s="280">
        <f t="shared" si="1"/>
        <v>23108567.170000002</v>
      </c>
      <c r="AK27" s="280">
        <f t="shared" si="1"/>
        <v>23075396.960000001</v>
      </c>
      <c r="AL27" s="280">
        <f t="shared" si="1"/>
        <v>23072393.629999999</v>
      </c>
      <c r="AM27" s="280">
        <f t="shared" si="1"/>
        <v>24676078.009999998</v>
      </c>
      <c r="AN27" s="280">
        <f t="shared" si="1"/>
        <v>24561544.090000004</v>
      </c>
      <c r="AO27" s="280">
        <f t="shared" si="1"/>
        <v>38263915.159999996</v>
      </c>
      <c r="AP27" s="280">
        <f t="shared" si="1"/>
        <v>41292397.899999991</v>
      </c>
      <c r="AQ27" s="280">
        <f t="shared" si="1"/>
        <v>309775927.14999998</v>
      </c>
    </row>
    <row r="28" spans="2:43" x14ac:dyDescent="0.25">
      <c r="B28" s="26" t="s">
        <v>118</v>
      </c>
      <c r="C28" s="262">
        <v>10126442134</v>
      </c>
      <c r="D28" s="262">
        <v>11987571897.050001</v>
      </c>
      <c r="E28" s="262">
        <v>866222386.88</v>
      </c>
      <c r="F28" s="262">
        <v>885162215.28999996</v>
      </c>
      <c r="G28" s="262">
        <v>1057874732.6700002</v>
      </c>
      <c r="H28" s="262">
        <v>979202452.49000013</v>
      </c>
      <c r="I28" s="262">
        <v>983516457.18000007</v>
      </c>
      <c r="J28" s="262">
        <v>996336923.31000006</v>
      </c>
      <c r="K28" s="262">
        <v>946523035.77999997</v>
      </c>
      <c r="L28" s="262">
        <v>911375224.03999996</v>
      </c>
      <c r="M28" s="262">
        <v>894885163.86000001</v>
      </c>
      <c r="N28" s="262">
        <v>853199849.22000003</v>
      </c>
      <c r="O28" s="262">
        <v>655386709.23000002</v>
      </c>
      <c r="P28" s="262">
        <v>1824157460.5599999</v>
      </c>
      <c r="Q28" s="262">
        <v>11853842610.509998</v>
      </c>
      <c r="R28" s="12">
        <v>0</v>
      </c>
      <c r="S28" s="12">
        <v>0</v>
      </c>
      <c r="T28" s="12">
        <v>0</v>
      </c>
      <c r="U28" s="12">
        <v>0</v>
      </c>
      <c r="V28" s="12">
        <v>0</v>
      </c>
      <c r="W28" s="12">
        <v>0</v>
      </c>
      <c r="X28" s="12">
        <v>0</v>
      </c>
      <c r="Y28" s="12">
        <v>0</v>
      </c>
      <c r="Z28" s="12">
        <v>0</v>
      </c>
      <c r="AA28" s="12">
        <v>0</v>
      </c>
      <c r="AB28" s="12">
        <v>0</v>
      </c>
      <c r="AC28" s="12">
        <v>0</v>
      </c>
      <c r="AD28" s="12">
        <v>0</v>
      </c>
      <c r="AE28" s="280">
        <f t="shared" si="1"/>
        <v>866222386.88</v>
      </c>
      <c r="AF28" s="280">
        <f t="shared" si="1"/>
        <v>885162215.28999996</v>
      </c>
      <c r="AG28" s="280">
        <f t="shared" si="1"/>
        <v>1057874732.6700002</v>
      </c>
      <c r="AH28" s="280">
        <f t="shared" si="1"/>
        <v>979202452.49000013</v>
      </c>
      <c r="AI28" s="280">
        <f t="shared" si="1"/>
        <v>983516457.18000007</v>
      </c>
      <c r="AJ28" s="280">
        <f t="shared" si="1"/>
        <v>996336923.31000006</v>
      </c>
      <c r="AK28" s="280">
        <f t="shared" si="1"/>
        <v>946523035.77999997</v>
      </c>
      <c r="AL28" s="280">
        <f t="shared" si="1"/>
        <v>911375224.03999996</v>
      </c>
      <c r="AM28" s="280">
        <f t="shared" si="1"/>
        <v>894885163.86000001</v>
      </c>
      <c r="AN28" s="280">
        <f t="shared" si="1"/>
        <v>853199849.22000003</v>
      </c>
      <c r="AO28" s="280">
        <f t="shared" si="1"/>
        <v>655386709.23000002</v>
      </c>
      <c r="AP28" s="280">
        <f t="shared" si="1"/>
        <v>1824157460.5599999</v>
      </c>
      <c r="AQ28" s="280">
        <f t="shared" si="1"/>
        <v>11853842610.509998</v>
      </c>
    </row>
    <row r="29" spans="2:43" x14ac:dyDescent="0.25">
      <c r="B29" s="26" t="s">
        <v>119</v>
      </c>
      <c r="C29" s="262">
        <v>789610911</v>
      </c>
      <c r="D29" s="262">
        <v>828219961</v>
      </c>
      <c r="E29" s="262">
        <v>63911221</v>
      </c>
      <c r="F29" s="262">
        <v>70881179.290000007</v>
      </c>
      <c r="G29" s="262">
        <v>70708361.329999998</v>
      </c>
      <c r="H29" s="262">
        <v>70445240.689999998</v>
      </c>
      <c r="I29" s="262">
        <v>70606565.359999999</v>
      </c>
      <c r="J29" s="262">
        <v>71099511.120000005</v>
      </c>
      <c r="K29" s="262">
        <v>134866721.34999999</v>
      </c>
      <c r="L29" s="262">
        <v>135459722.94999999</v>
      </c>
      <c r="M29" s="262">
        <v>135813174.91</v>
      </c>
      <c r="N29" s="262">
        <v>4102032.3200000003</v>
      </c>
      <c r="O29" s="21">
        <v>0</v>
      </c>
      <c r="P29" s="21">
        <v>0</v>
      </c>
      <c r="Q29" s="262">
        <v>827893730.31999993</v>
      </c>
      <c r="R29" s="12">
        <v>0</v>
      </c>
      <c r="S29" s="12">
        <v>0</v>
      </c>
      <c r="T29" s="12">
        <v>0</v>
      </c>
      <c r="U29" s="12">
        <v>0</v>
      </c>
      <c r="V29" s="12">
        <v>0</v>
      </c>
      <c r="W29" s="12">
        <v>0</v>
      </c>
      <c r="X29" s="12">
        <v>0</v>
      </c>
      <c r="Y29" s="12">
        <v>0</v>
      </c>
      <c r="Z29" s="12">
        <v>0</v>
      </c>
      <c r="AA29" s="12">
        <v>0</v>
      </c>
      <c r="AB29" s="12">
        <v>0</v>
      </c>
      <c r="AC29" s="12">
        <v>0</v>
      </c>
      <c r="AD29" s="12">
        <v>0</v>
      </c>
      <c r="AE29" s="280">
        <f t="shared" si="1"/>
        <v>63911221</v>
      </c>
      <c r="AF29" s="280">
        <f t="shared" si="1"/>
        <v>70881179.290000007</v>
      </c>
      <c r="AG29" s="280">
        <f t="shared" si="1"/>
        <v>70708361.329999998</v>
      </c>
      <c r="AH29" s="280">
        <f t="shared" si="1"/>
        <v>70445240.689999998</v>
      </c>
      <c r="AI29" s="280">
        <f t="shared" si="1"/>
        <v>70606565.359999999</v>
      </c>
      <c r="AJ29" s="280">
        <f t="shared" si="1"/>
        <v>71099511.120000005</v>
      </c>
      <c r="AK29" s="280">
        <f t="shared" si="1"/>
        <v>134866721.34999999</v>
      </c>
      <c r="AL29" s="280">
        <f t="shared" si="1"/>
        <v>135459722.94999999</v>
      </c>
      <c r="AM29" s="280">
        <f t="shared" si="1"/>
        <v>135813174.91</v>
      </c>
      <c r="AN29" s="280">
        <f t="shared" si="1"/>
        <v>4102032.3200000003</v>
      </c>
      <c r="AO29" s="280">
        <f t="shared" si="1"/>
        <v>0</v>
      </c>
      <c r="AP29" s="280">
        <f t="shared" si="1"/>
        <v>0</v>
      </c>
      <c r="AQ29" s="280">
        <f t="shared" si="1"/>
        <v>827893730.31999993</v>
      </c>
    </row>
    <row r="30" spans="2:43" x14ac:dyDescent="0.25">
      <c r="B30" s="26" t="s">
        <v>120</v>
      </c>
      <c r="C30" s="262">
        <v>1291971257</v>
      </c>
      <c r="D30" s="262">
        <v>1463144164.8799999</v>
      </c>
      <c r="E30" s="262">
        <v>61718632.899999999</v>
      </c>
      <c r="F30" s="262">
        <v>95937220.939999998</v>
      </c>
      <c r="G30" s="262">
        <v>93250452.219999999</v>
      </c>
      <c r="H30" s="262">
        <v>84306526.75999999</v>
      </c>
      <c r="I30" s="262">
        <v>115556913.19000001</v>
      </c>
      <c r="J30" s="262">
        <v>105220188.68999998</v>
      </c>
      <c r="K30" s="262">
        <v>81492440.879999995</v>
      </c>
      <c r="L30" s="262">
        <v>94687736.230000004</v>
      </c>
      <c r="M30" s="262">
        <v>105387320.42</v>
      </c>
      <c r="N30" s="262">
        <v>103487936.95</v>
      </c>
      <c r="O30" s="262">
        <v>130940118.94</v>
      </c>
      <c r="P30" s="262">
        <v>244110128.71000001</v>
      </c>
      <c r="Q30" s="262">
        <v>1316095616.8299999</v>
      </c>
      <c r="R30" s="12">
        <v>0</v>
      </c>
      <c r="S30" s="12">
        <v>0</v>
      </c>
      <c r="T30" s="12">
        <v>0</v>
      </c>
      <c r="U30" s="12">
        <v>0</v>
      </c>
      <c r="V30" s="12">
        <v>0</v>
      </c>
      <c r="W30" s="12">
        <v>0</v>
      </c>
      <c r="X30" s="12">
        <v>0</v>
      </c>
      <c r="Y30" s="12">
        <v>0</v>
      </c>
      <c r="Z30" s="12">
        <v>0</v>
      </c>
      <c r="AA30" s="12">
        <v>0</v>
      </c>
      <c r="AB30" s="12">
        <v>0</v>
      </c>
      <c r="AC30" s="12">
        <v>0</v>
      </c>
      <c r="AD30" s="12">
        <v>0</v>
      </c>
      <c r="AE30" s="280">
        <f t="shared" si="1"/>
        <v>61718632.899999999</v>
      </c>
      <c r="AF30" s="280">
        <f t="shared" si="1"/>
        <v>95937220.939999998</v>
      </c>
      <c r="AG30" s="280">
        <f t="shared" si="1"/>
        <v>93250452.219999999</v>
      </c>
      <c r="AH30" s="280">
        <f t="shared" si="1"/>
        <v>84306526.75999999</v>
      </c>
      <c r="AI30" s="280">
        <f t="shared" si="1"/>
        <v>115556913.19000001</v>
      </c>
      <c r="AJ30" s="280">
        <f t="shared" si="1"/>
        <v>105220188.68999998</v>
      </c>
      <c r="AK30" s="280">
        <f t="shared" si="1"/>
        <v>81492440.879999995</v>
      </c>
      <c r="AL30" s="280">
        <f t="shared" si="1"/>
        <v>94687736.230000004</v>
      </c>
      <c r="AM30" s="280">
        <f t="shared" si="1"/>
        <v>105387320.42</v>
      </c>
      <c r="AN30" s="280">
        <f t="shared" si="1"/>
        <v>103487936.95</v>
      </c>
      <c r="AO30" s="280">
        <f t="shared" si="1"/>
        <v>130940118.94</v>
      </c>
      <c r="AP30" s="280">
        <f t="shared" si="1"/>
        <v>244110128.71000001</v>
      </c>
      <c r="AQ30" s="280">
        <f t="shared" si="1"/>
        <v>1316095616.8299999</v>
      </c>
    </row>
    <row r="31" spans="2:43" ht="30" x14ac:dyDescent="0.25">
      <c r="B31" s="27" t="s">
        <v>121</v>
      </c>
      <c r="C31" s="262">
        <v>2682705674</v>
      </c>
      <c r="D31" s="262">
        <v>2918748144.7799997</v>
      </c>
      <c r="E31" s="262">
        <v>223395734.33000001</v>
      </c>
      <c r="F31" s="262">
        <v>237890190.56</v>
      </c>
      <c r="G31" s="262">
        <v>211129273.19999999</v>
      </c>
      <c r="H31" s="262">
        <v>298313758.68000001</v>
      </c>
      <c r="I31" s="262">
        <v>228492720.56999999</v>
      </c>
      <c r="J31" s="262">
        <v>219454060.28999999</v>
      </c>
      <c r="K31" s="262">
        <v>232771283.59999999</v>
      </c>
      <c r="L31" s="262">
        <v>262982331.83000001</v>
      </c>
      <c r="M31" s="262">
        <v>233085322.12</v>
      </c>
      <c r="N31" s="262">
        <v>209685575.15000001</v>
      </c>
      <c r="O31" s="262">
        <v>288077776.87</v>
      </c>
      <c r="P31" s="262">
        <v>269361225.33000004</v>
      </c>
      <c r="Q31" s="262">
        <v>2914639252.5299997</v>
      </c>
      <c r="R31" s="12">
        <v>0</v>
      </c>
      <c r="S31" s="12">
        <v>0</v>
      </c>
      <c r="T31" s="12">
        <v>0</v>
      </c>
      <c r="U31" s="12">
        <v>0</v>
      </c>
      <c r="V31" s="12">
        <v>0</v>
      </c>
      <c r="W31" s="12">
        <v>0</v>
      </c>
      <c r="X31" s="12">
        <v>0</v>
      </c>
      <c r="Y31" s="12">
        <v>0</v>
      </c>
      <c r="Z31" s="12">
        <v>0</v>
      </c>
      <c r="AA31" s="12">
        <v>0</v>
      </c>
      <c r="AB31" s="12">
        <v>0</v>
      </c>
      <c r="AC31" s="12">
        <v>0</v>
      </c>
      <c r="AD31" s="12">
        <v>0</v>
      </c>
      <c r="AE31" s="280">
        <f t="shared" si="1"/>
        <v>223395734.33000001</v>
      </c>
      <c r="AF31" s="280">
        <f t="shared" si="1"/>
        <v>237890190.56</v>
      </c>
      <c r="AG31" s="280">
        <f t="shared" si="1"/>
        <v>211129273.19999999</v>
      </c>
      <c r="AH31" s="280">
        <f t="shared" si="1"/>
        <v>298313758.68000001</v>
      </c>
      <c r="AI31" s="280">
        <f t="shared" si="1"/>
        <v>228492720.56999999</v>
      </c>
      <c r="AJ31" s="280">
        <f t="shared" si="1"/>
        <v>219454060.28999999</v>
      </c>
      <c r="AK31" s="280">
        <f t="shared" si="1"/>
        <v>232771283.59999999</v>
      </c>
      <c r="AL31" s="280">
        <f t="shared" si="1"/>
        <v>262982331.83000001</v>
      </c>
      <c r="AM31" s="280">
        <f t="shared" si="1"/>
        <v>233085322.12</v>
      </c>
      <c r="AN31" s="280">
        <f t="shared" si="1"/>
        <v>209685575.15000001</v>
      </c>
      <c r="AO31" s="280">
        <f t="shared" si="1"/>
        <v>288077776.87</v>
      </c>
      <c r="AP31" s="280">
        <f t="shared" si="1"/>
        <v>269361225.33000004</v>
      </c>
      <c r="AQ31" s="280">
        <f t="shared" si="1"/>
        <v>2914639252.5299997</v>
      </c>
    </row>
    <row r="32" spans="2:43" x14ac:dyDescent="0.25">
      <c r="B32" s="24" t="s">
        <v>122</v>
      </c>
      <c r="C32" s="263">
        <v>89415476679</v>
      </c>
      <c r="D32" s="263">
        <v>123275205921.60001</v>
      </c>
      <c r="E32" s="260">
        <v>4512789253.4799986</v>
      </c>
      <c r="F32" s="260">
        <v>12165456517.379997</v>
      </c>
      <c r="G32" s="260">
        <v>8729402204.9700012</v>
      </c>
      <c r="H32" s="260">
        <v>4805115499.2200003</v>
      </c>
      <c r="I32" s="260">
        <v>7518533256.5800018</v>
      </c>
      <c r="J32" s="260">
        <v>7614607518.2599983</v>
      </c>
      <c r="K32" s="260">
        <v>4194363928.9500008</v>
      </c>
      <c r="L32" s="260">
        <v>5618284009.3400002</v>
      </c>
      <c r="M32" s="260">
        <v>5203216077.0099993</v>
      </c>
      <c r="N32" s="260">
        <v>2941853344.4499993</v>
      </c>
      <c r="O32" s="260">
        <v>5863855886.3299999</v>
      </c>
      <c r="P32" s="260">
        <v>39114370866.900002</v>
      </c>
      <c r="Q32" s="260">
        <v>108281848362.87</v>
      </c>
      <c r="R32" s="19">
        <v>0</v>
      </c>
      <c r="S32" s="260">
        <v>1040335600.0000001</v>
      </c>
      <c r="T32" s="260">
        <v>2732410347.3200002</v>
      </c>
      <c r="U32" s="260">
        <v>68102480</v>
      </c>
      <c r="V32" s="260">
        <v>508148579.11000001</v>
      </c>
      <c r="W32" s="260">
        <v>515493047.03999996</v>
      </c>
      <c r="X32" s="260">
        <v>110216891.02</v>
      </c>
      <c r="Y32" s="260">
        <v>1161419839.05</v>
      </c>
      <c r="Z32" s="260">
        <v>1493799929</v>
      </c>
      <c r="AA32" s="260">
        <v>746629522.13999999</v>
      </c>
      <c r="AB32" s="260">
        <v>1060521929.54</v>
      </c>
      <c r="AC32" s="260">
        <v>1457080100.7</v>
      </c>
      <c r="AD32" s="260">
        <v>10894158264.920002</v>
      </c>
      <c r="AE32" s="273">
        <f t="shared" si="1"/>
        <v>4512789253.4799986</v>
      </c>
      <c r="AF32" s="273">
        <f t="shared" si="1"/>
        <v>13205792117.379997</v>
      </c>
      <c r="AG32" s="273">
        <f t="shared" si="1"/>
        <v>11461812552.290001</v>
      </c>
      <c r="AH32" s="273">
        <f t="shared" si="1"/>
        <v>4873217979.2200003</v>
      </c>
      <c r="AI32" s="273">
        <f t="shared" si="1"/>
        <v>8026681835.6900015</v>
      </c>
      <c r="AJ32" s="273">
        <f t="shared" si="1"/>
        <v>8130100565.2999983</v>
      </c>
      <c r="AK32" s="273">
        <f t="shared" si="1"/>
        <v>4304580819.9700012</v>
      </c>
      <c r="AL32" s="273">
        <f t="shared" si="1"/>
        <v>6779703848.3900003</v>
      </c>
      <c r="AM32" s="273">
        <f t="shared" si="1"/>
        <v>6697016006.0099993</v>
      </c>
      <c r="AN32" s="273">
        <f t="shared" si="1"/>
        <v>3688482866.5899992</v>
      </c>
      <c r="AO32" s="273">
        <f t="shared" si="1"/>
        <v>6924377815.8699999</v>
      </c>
      <c r="AP32" s="273">
        <f t="shared" si="1"/>
        <v>40571450967.599998</v>
      </c>
      <c r="AQ32" s="273">
        <f t="shared" si="1"/>
        <v>119176006627.78999</v>
      </c>
    </row>
    <row r="33" spans="2:43" x14ac:dyDescent="0.25">
      <c r="B33" s="28" t="s">
        <v>123</v>
      </c>
      <c r="C33" s="264">
        <v>5436171751</v>
      </c>
      <c r="D33" s="264">
        <v>6065431359.789999</v>
      </c>
      <c r="E33" s="261">
        <v>257035027.44000003</v>
      </c>
      <c r="F33" s="261">
        <v>444154688.92000002</v>
      </c>
      <c r="G33" s="261">
        <v>355948796.28000003</v>
      </c>
      <c r="H33" s="261">
        <v>429292811.23999995</v>
      </c>
      <c r="I33" s="261">
        <v>483937722.96999997</v>
      </c>
      <c r="J33" s="261">
        <v>399985072.38000005</v>
      </c>
      <c r="K33" s="261">
        <v>339252621.10000014</v>
      </c>
      <c r="L33" s="261">
        <v>539556069.90999997</v>
      </c>
      <c r="M33" s="261">
        <v>382076983.56999999</v>
      </c>
      <c r="N33" s="261">
        <v>344095940.78000009</v>
      </c>
      <c r="O33" s="261">
        <v>684967156.30999982</v>
      </c>
      <c r="P33" s="261">
        <v>1126465522.9099998</v>
      </c>
      <c r="Q33" s="261">
        <v>5786768413.8099995</v>
      </c>
      <c r="R33" s="110">
        <v>0</v>
      </c>
      <c r="S33" s="109">
        <v>0</v>
      </c>
      <c r="T33" s="109">
        <v>0</v>
      </c>
      <c r="U33" s="109">
        <v>0</v>
      </c>
      <c r="V33" s="109">
        <v>0</v>
      </c>
      <c r="W33" s="109">
        <v>0</v>
      </c>
      <c r="X33" s="109">
        <v>0</v>
      </c>
      <c r="Y33" s="109">
        <v>0</v>
      </c>
      <c r="Z33" s="109">
        <v>0</v>
      </c>
      <c r="AA33" s="109">
        <v>0</v>
      </c>
      <c r="AB33" s="109">
        <v>0</v>
      </c>
      <c r="AC33" s="109">
        <v>0</v>
      </c>
      <c r="AD33" s="109">
        <v>0</v>
      </c>
      <c r="AE33" s="279">
        <f t="shared" si="1"/>
        <v>257035027.44000003</v>
      </c>
      <c r="AF33" s="279">
        <f t="shared" si="1"/>
        <v>444154688.92000002</v>
      </c>
      <c r="AG33" s="279">
        <f t="shared" si="1"/>
        <v>355948796.28000003</v>
      </c>
      <c r="AH33" s="279">
        <f t="shared" si="1"/>
        <v>429292811.23999995</v>
      </c>
      <c r="AI33" s="279">
        <f t="shared" si="1"/>
        <v>483937722.96999997</v>
      </c>
      <c r="AJ33" s="279">
        <f t="shared" si="1"/>
        <v>399985072.38000005</v>
      </c>
      <c r="AK33" s="279">
        <f t="shared" si="1"/>
        <v>339252621.10000014</v>
      </c>
      <c r="AL33" s="279">
        <f t="shared" si="1"/>
        <v>539556069.90999997</v>
      </c>
      <c r="AM33" s="279">
        <f t="shared" si="1"/>
        <v>382076983.56999999</v>
      </c>
      <c r="AN33" s="279">
        <f t="shared" si="1"/>
        <v>344095940.78000009</v>
      </c>
      <c r="AO33" s="279">
        <f t="shared" si="1"/>
        <v>684967156.30999982</v>
      </c>
      <c r="AP33" s="279">
        <f t="shared" si="1"/>
        <v>1126465522.9099998</v>
      </c>
      <c r="AQ33" s="279">
        <f t="shared" si="1"/>
        <v>5786768413.8099995</v>
      </c>
    </row>
    <row r="34" spans="2:43" x14ac:dyDescent="0.25">
      <c r="B34" s="29" t="s">
        <v>124</v>
      </c>
      <c r="C34" s="265">
        <v>4642693736</v>
      </c>
      <c r="D34" s="265">
        <v>5259785063.789999</v>
      </c>
      <c r="E34" s="262">
        <v>212478574.40000001</v>
      </c>
      <c r="F34" s="262">
        <v>378160082.56</v>
      </c>
      <c r="G34" s="262">
        <v>289138345.78000003</v>
      </c>
      <c r="H34" s="262">
        <v>378590128.13</v>
      </c>
      <c r="I34" s="262">
        <v>407642809.38999999</v>
      </c>
      <c r="J34" s="262">
        <v>338473797.13000005</v>
      </c>
      <c r="K34" s="262">
        <v>287320691.62000006</v>
      </c>
      <c r="L34" s="262">
        <v>482195936.56999999</v>
      </c>
      <c r="M34" s="262">
        <v>324889276.31</v>
      </c>
      <c r="N34" s="262">
        <v>289866699.19000006</v>
      </c>
      <c r="O34" s="262">
        <v>591764108.55999994</v>
      </c>
      <c r="P34" s="262">
        <v>1002384752.02</v>
      </c>
      <c r="Q34" s="262">
        <v>4982905201.6599998</v>
      </c>
      <c r="R34" s="105">
        <v>0</v>
      </c>
      <c r="S34" s="12">
        <v>0</v>
      </c>
      <c r="T34" s="12">
        <v>0</v>
      </c>
      <c r="U34" s="12">
        <v>0</v>
      </c>
      <c r="V34" s="12">
        <v>0</v>
      </c>
      <c r="W34" s="12">
        <v>0</v>
      </c>
      <c r="X34" s="12">
        <v>0</v>
      </c>
      <c r="Y34" s="12">
        <v>0</v>
      </c>
      <c r="Z34" s="12">
        <v>0</v>
      </c>
      <c r="AA34" s="12">
        <v>0</v>
      </c>
      <c r="AB34" s="12">
        <v>0</v>
      </c>
      <c r="AC34" s="12">
        <v>0</v>
      </c>
      <c r="AD34" s="12">
        <v>0</v>
      </c>
      <c r="AE34" s="280">
        <f t="shared" si="1"/>
        <v>212478574.40000001</v>
      </c>
      <c r="AF34" s="280">
        <f t="shared" si="1"/>
        <v>378160082.56</v>
      </c>
      <c r="AG34" s="280">
        <f t="shared" si="1"/>
        <v>289138345.78000003</v>
      </c>
      <c r="AH34" s="280">
        <f t="shared" si="1"/>
        <v>378590128.13</v>
      </c>
      <c r="AI34" s="280">
        <f t="shared" si="1"/>
        <v>407642809.38999999</v>
      </c>
      <c r="AJ34" s="280">
        <f t="shared" si="1"/>
        <v>338473797.13000005</v>
      </c>
      <c r="AK34" s="280">
        <f t="shared" si="1"/>
        <v>287320691.62000006</v>
      </c>
      <c r="AL34" s="280">
        <f t="shared" si="1"/>
        <v>482195936.56999999</v>
      </c>
      <c r="AM34" s="280">
        <f t="shared" si="1"/>
        <v>324889276.31</v>
      </c>
      <c r="AN34" s="280">
        <f t="shared" si="1"/>
        <v>289866699.19000006</v>
      </c>
      <c r="AO34" s="280">
        <f t="shared" si="1"/>
        <v>591764108.55999994</v>
      </c>
      <c r="AP34" s="280">
        <f t="shared" si="1"/>
        <v>1002384752.02</v>
      </c>
      <c r="AQ34" s="280">
        <f t="shared" si="1"/>
        <v>4982905201.6599998</v>
      </c>
    </row>
    <row r="35" spans="2:43" x14ac:dyDescent="0.25">
      <c r="B35" s="29" t="s">
        <v>125</v>
      </c>
      <c r="C35" s="265">
        <v>793478015</v>
      </c>
      <c r="D35" s="265">
        <v>805646296</v>
      </c>
      <c r="E35" s="262">
        <v>44556453.039999999</v>
      </c>
      <c r="F35" s="262">
        <v>65994606.360000007</v>
      </c>
      <c r="G35" s="262">
        <v>66810450.5</v>
      </c>
      <c r="H35" s="262">
        <v>50702683.109999999</v>
      </c>
      <c r="I35" s="262">
        <v>76294913.580000013</v>
      </c>
      <c r="J35" s="262">
        <v>61511275.249999993</v>
      </c>
      <c r="K35" s="262">
        <v>51931929.480000004</v>
      </c>
      <c r="L35" s="262">
        <v>57360133.340000004</v>
      </c>
      <c r="M35" s="262">
        <v>57187707.259999998</v>
      </c>
      <c r="N35" s="262">
        <v>54229241.590000004</v>
      </c>
      <c r="O35" s="262">
        <v>93203047.75</v>
      </c>
      <c r="P35" s="262">
        <v>124080770.88999999</v>
      </c>
      <c r="Q35" s="262">
        <v>803863212.1500001</v>
      </c>
      <c r="R35" s="105">
        <v>0</v>
      </c>
      <c r="S35" s="12">
        <v>0</v>
      </c>
      <c r="T35" s="12">
        <v>0</v>
      </c>
      <c r="U35" s="12">
        <v>0</v>
      </c>
      <c r="V35" s="12">
        <v>0</v>
      </c>
      <c r="W35" s="12">
        <v>0</v>
      </c>
      <c r="X35" s="12">
        <v>0</v>
      </c>
      <c r="Y35" s="12">
        <v>0</v>
      </c>
      <c r="Z35" s="12">
        <v>0</v>
      </c>
      <c r="AA35" s="12">
        <v>0</v>
      </c>
      <c r="AB35" s="12">
        <v>0</v>
      </c>
      <c r="AC35" s="12">
        <v>0</v>
      </c>
      <c r="AD35" s="12">
        <v>0</v>
      </c>
      <c r="AE35" s="280">
        <f t="shared" si="1"/>
        <v>44556453.039999999</v>
      </c>
      <c r="AF35" s="280">
        <f t="shared" si="1"/>
        <v>65994606.360000007</v>
      </c>
      <c r="AG35" s="280">
        <f t="shared" si="1"/>
        <v>66810450.5</v>
      </c>
      <c r="AH35" s="280">
        <f t="shared" si="1"/>
        <v>50702683.109999999</v>
      </c>
      <c r="AI35" s="280">
        <f t="shared" si="1"/>
        <v>76294913.580000013</v>
      </c>
      <c r="AJ35" s="280">
        <f t="shared" si="1"/>
        <v>61511275.249999993</v>
      </c>
      <c r="AK35" s="280">
        <f t="shared" si="1"/>
        <v>51931929.480000004</v>
      </c>
      <c r="AL35" s="280">
        <f t="shared" si="1"/>
        <v>57360133.340000004</v>
      </c>
      <c r="AM35" s="280">
        <f t="shared" si="1"/>
        <v>57187707.259999998</v>
      </c>
      <c r="AN35" s="280">
        <f t="shared" si="1"/>
        <v>54229241.590000004</v>
      </c>
      <c r="AO35" s="280">
        <f t="shared" si="1"/>
        <v>93203047.75</v>
      </c>
      <c r="AP35" s="280">
        <f t="shared" si="1"/>
        <v>124080770.88999999</v>
      </c>
      <c r="AQ35" s="280">
        <f t="shared" si="1"/>
        <v>803863212.1500001</v>
      </c>
    </row>
    <row r="36" spans="2:43" x14ac:dyDescent="0.25">
      <c r="B36" s="28" t="s">
        <v>126</v>
      </c>
      <c r="C36" s="264">
        <v>9622999085</v>
      </c>
      <c r="D36" s="264">
        <v>11722356175</v>
      </c>
      <c r="E36" s="261">
        <v>614553039.11000001</v>
      </c>
      <c r="F36" s="261">
        <v>601764662.46000004</v>
      </c>
      <c r="G36" s="261">
        <v>837661103.80000007</v>
      </c>
      <c r="H36" s="261">
        <v>624412976.76000011</v>
      </c>
      <c r="I36" s="261">
        <v>718863791.79999995</v>
      </c>
      <c r="J36" s="261">
        <v>723877623.87999988</v>
      </c>
      <c r="K36" s="261">
        <v>647266309.29000008</v>
      </c>
      <c r="L36" s="261">
        <v>745566777.19000018</v>
      </c>
      <c r="M36" s="261">
        <v>834902211.63999999</v>
      </c>
      <c r="N36" s="261">
        <v>695678836.88999999</v>
      </c>
      <c r="O36" s="261">
        <v>1122520726.96</v>
      </c>
      <c r="P36" s="261">
        <v>1950231198.9399996</v>
      </c>
      <c r="Q36" s="262">
        <v>10117299258.720001</v>
      </c>
      <c r="R36" s="104">
        <v>0</v>
      </c>
      <c r="S36" s="12">
        <v>0</v>
      </c>
      <c r="T36" s="266">
        <v>77562939.319999993</v>
      </c>
      <c r="U36" s="12">
        <v>0</v>
      </c>
      <c r="V36" s="266">
        <v>143421011.28</v>
      </c>
      <c r="W36" s="266">
        <v>28972230.75</v>
      </c>
      <c r="X36" s="266">
        <v>94817573.280000001</v>
      </c>
      <c r="Y36" s="266">
        <v>22220528.989999998</v>
      </c>
      <c r="Z36" s="266">
        <v>81281695.879999995</v>
      </c>
      <c r="AA36" s="266">
        <v>32533323.469999999</v>
      </c>
      <c r="AB36" s="266">
        <v>33444620.110000003</v>
      </c>
      <c r="AC36" s="266">
        <v>6036934.7300000004</v>
      </c>
      <c r="AD36" s="266">
        <v>520290857.81000006</v>
      </c>
      <c r="AE36" s="280">
        <f t="shared" si="1"/>
        <v>614553039.11000001</v>
      </c>
      <c r="AF36" s="280">
        <f t="shared" si="1"/>
        <v>601764662.46000004</v>
      </c>
      <c r="AG36" s="280">
        <f t="shared" si="1"/>
        <v>915224043.12000012</v>
      </c>
      <c r="AH36" s="280">
        <f t="shared" si="1"/>
        <v>624412976.76000011</v>
      </c>
      <c r="AI36" s="280">
        <f t="shared" si="1"/>
        <v>862284803.07999992</v>
      </c>
      <c r="AJ36" s="280">
        <f t="shared" si="1"/>
        <v>752849854.62999988</v>
      </c>
      <c r="AK36" s="280">
        <f t="shared" si="1"/>
        <v>742083882.57000005</v>
      </c>
      <c r="AL36" s="280">
        <f t="shared" si="1"/>
        <v>767787306.18000019</v>
      </c>
      <c r="AM36" s="280">
        <f t="shared" si="1"/>
        <v>916183907.51999998</v>
      </c>
      <c r="AN36" s="280">
        <f t="shared" si="1"/>
        <v>728212160.36000001</v>
      </c>
      <c r="AO36" s="280">
        <f t="shared" si="1"/>
        <v>1155965347.0699999</v>
      </c>
      <c r="AP36" s="280">
        <f t="shared" si="1"/>
        <v>1956268133.6699996</v>
      </c>
      <c r="AQ36" s="280">
        <f t="shared" si="1"/>
        <v>10637590116.530001</v>
      </c>
    </row>
    <row r="37" spans="2:43" x14ac:dyDescent="0.25">
      <c r="B37" s="29" t="s">
        <v>127</v>
      </c>
      <c r="C37" s="265">
        <v>9578208821</v>
      </c>
      <c r="D37" s="265">
        <v>11680165911</v>
      </c>
      <c r="E37" s="262">
        <v>611467384.19000006</v>
      </c>
      <c r="F37" s="262">
        <v>598163582.84000003</v>
      </c>
      <c r="G37" s="262">
        <v>834077075.25999999</v>
      </c>
      <c r="H37" s="262">
        <v>621324139.30000007</v>
      </c>
      <c r="I37" s="262">
        <v>715822345.5</v>
      </c>
      <c r="J37" s="262">
        <v>720327512.5999999</v>
      </c>
      <c r="K37" s="262">
        <v>644343371.04000008</v>
      </c>
      <c r="L37" s="262">
        <v>742637574.05000007</v>
      </c>
      <c r="M37" s="262">
        <v>831231027.87</v>
      </c>
      <c r="N37" s="262">
        <v>692830099.15999997</v>
      </c>
      <c r="O37" s="262">
        <v>1118265053.4300001</v>
      </c>
      <c r="P37" s="262">
        <v>1945324925.0999997</v>
      </c>
      <c r="Q37" s="262">
        <v>10075814090.34</v>
      </c>
      <c r="R37" s="105">
        <v>0</v>
      </c>
      <c r="S37" s="12">
        <v>0</v>
      </c>
      <c r="T37" s="266">
        <v>77562939.319999993</v>
      </c>
      <c r="U37" s="12">
        <v>0</v>
      </c>
      <c r="V37" s="266">
        <v>143421011.28</v>
      </c>
      <c r="W37" s="266">
        <v>28972230.75</v>
      </c>
      <c r="X37" s="266">
        <v>94817573.280000001</v>
      </c>
      <c r="Y37" s="266">
        <v>22220528.989999998</v>
      </c>
      <c r="Z37" s="266">
        <v>81281695.879999995</v>
      </c>
      <c r="AA37" s="266">
        <v>32533323.469999999</v>
      </c>
      <c r="AB37" s="266">
        <v>33444620.110000003</v>
      </c>
      <c r="AC37" s="266">
        <v>6036934.7300000004</v>
      </c>
      <c r="AD37" s="266">
        <v>520290857.81000006</v>
      </c>
      <c r="AE37" s="280">
        <f t="shared" si="1"/>
        <v>611467384.19000006</v>
      </c>
      <c r="AF37" s="280">
        <f t="shared" si="1"/>
        <v>598163582.84000003</v>
      </c>
      <c r="AG37" s="280">
        <f t="shared" si="1"/>
        <v>911640014.57999992</v>
      </c>
      <c r="AH37" s="280">
        <f t="shared" si="1"/>
        <v>621324139.30000007</v>
      </c>
      <c r="AI37" s="280">
        <f t="shared" si="1"/>
        <v>859243356.77999997</v>
      </c>
      <c r="AJ37" s="280">
        <f t="shared" si="1"/>
        <v>749299743.3499999</v>
      </c>
      <c r="AK37" s="280">
        <f t="shared" si="1"/>
        <v>739160944.32000005</v>
      </c>
      <c r="AL37" s="280">
        <f t="shared" si="1"/>
        <v>764858103.04000008</v>
      </c>
      <c r="AM37" s="280">
        <f t="shared" si="1"/>
        <v>912512723.75</v>
      </c>
      <c r="AN37" s="280">
        <f t="shared" si="1"/>
        <v>725363422.63</v>
      </c>
      <c r="AO37" s="280">
        <f t="shared" si="1"/>
        <v>1151709673.54</v>
      </c>
      <c r="AP37" s="280">
        <f t="shared" si="1"/>
        <v>1951361859.8299997</v>
      </c>
      <c r="AQ37" s="280">
        <f t="shared" si="1"/>
        <v>10596104948.15</v>
      </c>
    </row>
    <row r="38" spans="2:43" x14ac:dyDescent="0.25">
      <c r="B38" s="29" t="s">
        <v>128</v>
      </c>
      <c r="C38" s="265">
        <v>44790264</v>
      </c>
      <c r="D38" s="265">
        <v>42190264</v>
      </c>
      <c r="E38" s="262">
        <v>3085654.92</v>
      </c>
      <c r="F38" s="262">
        <v>3601079.62</v>
      </c>
      <c r="G38" s="262">
        <v>3584028.54</v>
      </c>
      <c r="H38" s="262">
        <v>3088837.46</v>
      </c>
      <c r="I38" s="262">
        <v>3041446.3</v>
      </c>
      <c r="J38" s="262">
        <v>3550111.2800000003</v>
      </c>
      <c r="K38" s="262">
        <v>2922938.25</v>
      </c>
      <c r="L38" s="262">
        <v>2929203.14</v>
      </c>
      <c r="M38" s="262">
        <v>3671183.77</v>
      </c>
      <c r="N38" s="262">
        <v>2848737.73</v>
      </c>
      <c r="O38" s="262">
        <v>4255673.53</v>
      </c>
      <c r="P38" s="262">
        <v>4906273.84</v>
      </c>
      <c r="Q38" s="262">
        <v>41485168.379999995</v>
      </c>
      <c r="R38" s="105">
        <v>0</v>
      </c>
      <c r="S38" s="12">
        <v>0</v>
      </c>
      <c r="T38" s="12">
        <v>0</v>
      </c>
      <c r="U38" s="12">
        <v>0</v>
      </c>
      <c r="V38" s="12">
        <v>0</v>
      </c>
      <c r="W38" s="12">
        <v>0</v>
      </c>
      <c r="X38" s="12">
        <v>0</v>
      </c>
      <c r="Y38" s="12">
        <v>0</v>
      </c>
      <c r="Z38" s="12">
        <v>0</v>
      </c>
      <c r="AA38" s="12">
        <v>0</v>
      </c>
      <c r="AB38" s="12">
        <v>0</v>
      </c>
      <c r="AC38" s="12">
        <v>0</v>
      </c>
      <c r="AD38" s="12">
        <v>0</v>
      </c>
      <c r="AE38" s="280">
        <f t="shared" si="1"/>
        <v>3085654.92</v>
      </c>
      <c r="AF38" s="280">
        <f t="shared" si="1"/>
        <v>3601079.62</v>
      </c>
      <c r="AG38" s="280">
        <f t="shared" si="1"/>
        <v>3584028.54</v>
      </c>
      <c r="AH38" s="280">
        <f t="shared" si="1"/>
        <v>3088837.46</v>
      </c>
      <c r="AI38" s="280">
        <f t="shared" si="1"/>
        <v>3041446.3</v>
      </c>
      <c r="AJ38" s="280">
        <f t="shared" si="1"/>
        <v>3550111.2800000003</v>
      </c>
      <c r="AK38" s="280">
        <f t="shared" si="1"/>
        <v>2922938.25</v>
      </c>
      <c r="AL38" s="280">
        <f t="shared" si="1"/>
        <v>2929203.14</v>
      </c>
      <c r="AM38" s="280">
        <f t="shared" si="1"/>
        <v>3671183.77</v>
      </c>
      <c r="AN38" s="280">
        <f t="shared" si="1"/>
        <v>2848737.73</v>
      </c>
      <c r="AO38" s="280">
        <f t="shared" si="1"/>
        <v>4255673.53</v>
      </c>
      <c r="AP38" s="280">
        <f t="shared" si="1"/>
        <v>4906273.84</v>
      </c>
      <c r="AQ38" s="280">
        <f t="shared" si="1"/>
        <v>41485168.379999995</v>
      </c>
    </row>
    <row r="39" spans="2:43" x14ac:dyDescent="0.25">
      <c r="B39" s="28" t="s">
        <v>130</v>
      </c>
      <c r="C39" s="264">
        <v>4862692970</v>
      </c>
      <c r="D39" s="264">
        <v>4602534721.6300001</v>
      </c>
      <c r="E39" s="261">
        <v>94104924</v>
      </c>
      <c r="F39" s="261">
        <v>274033178.23000002</v>
      </c>
      <c r="G39" s="261">
        <v>171886472.25</v>
      </c>
      <c r="H39" s="261">
        <v>235968558.34</v>
      </c>
      <c r="I39" s="261">
        <v>172335641.74000001</v>
      </c>
      <c r="J39" s="261">
        <v>266608418.11000001</v>
      </c>
      <c r="K39" s="261">
        <v>152785418.83000001</v>
      </c>
      <c r="L39" s="261">
        <v>190229758.25</v>
      </c>
      <c r="M39" s="261">
        <v>365074168.07999998</v>
      </c>
      <c r="N39" s="261">
        <v>174119882.41999999</v>
      </c>
      <c r="O39" s="261">
        <v>379208191.56999999</v>
      </c>
      <c r="P39" s="261">
        <v>985771762.33999991</v>
      </c>
      <c r="Q39" s="261">
        <v>3462126374.1599998</v>
      </c>
      <c r="R39" s="110">
        <v>0</v>
      </c>
      <c r="S39" s="109">
        <v>0</v>
      </c>
      <c r="T39" s="267">
        <v>150000000</v>
      </c>
      <c r="U39" s="109">
        <v>0</v>
      </c>
      <c r="V39" s="109">
        <v>0</v>
      </c>
      <c r="W39" s="267">
        <v>100000000</v>
      </c>
      <c r="X39" s="109">
        <v>0</v>
      </c>
      <c r="Y39" s="109">
        <v>0</v>
      </c>
      <c r="Z39" s="267">
        <v>850000000</v>
      </c>
      <c r="AA39" s="109">
        <v>0</v>
      </c>
      <c r="AB39" s="109">
        <v>0</v>
      </c>
      <c r="AC39" s="109">
        <v>0</v>
      </c>
      <c r="AD39" s="267">
        <v>1100000000</v>
      </c>
      <c r="AE39" s="279">
        <f t="shared" si="1"/>
        <v>94104924</v>
      </c>
      <c r="AF39" s="279">
        <f t="shared" si="1"/>
        <v>274033178.23000002</v>
      </c>
      <c r="AG39" s="279">
        <f t="shared" si="1"/>
        <v>321886472.25</v>
      </c>
      <c r="AH39" s="279">
        <f t="shared" si="1"/>
        <v>235968558.34</v>
      </c>
      <c r="AI39" s="279">
        <f t="shared" si="1"/>
        <v>172335641.74000001</v>
      </c>
      <c r="AJ39" s="279">
        <f t="shared" si="1"/>
        <v>366608418.11000001</v>
      </c>
      <c r="AK39" s="279">
        <f t="shared" si="1"/>
        <v>152785418.83000001</v>
      </c>
      <c r="AL39" s="279">
        <f t="shared" si="1"/>
        <v>190229758.25</v>
      </c>
      <c r="AM39" s="279">
        <f t="shared" si="1"/>
        <v>1215074168.0799999</v>
      </c>
      <c r="AN39" s="279">
        <f t="shared" si="1"/>
        <v>174119882.41999999</v>
      </c>
      <c r="AO39" s="279">
        <f t="shared" si="1"/>
        <v>379208191.56999999</v>
      </c>
      <c r="AP39" s="279">
        <f t="shared" si="1"/>
        <v>985771762.33999991</v>
      </c>
      <c r="AQ39" s="279">
        <f t="shared" si="1"/>
        <v>4562126374.1599998</v>
      </c>
    </row>
    <row r="40" spans="2:43" x14ac:dyDescent="0.25">
      <c r="B40" s="29" t="s">
        <v>131</v>
      </c>
      <c r="C40" s="265">
        <v>4862692970</v>
      </c>
      <c r="D40" s="265">
        <v>4602534721.6300001</v>
      </c>
      <c r="E40" s="262">
        <v>94104924</v>
      </c>
      <c r="F40" s="262">
        <v>274033178.23000002</v>
      </c>
      <c r="G40" s="262">
        <v>171886472.25</v>
      </c>
      <c r="H40" s="262">
        <v>235968558.34</v>
      </c>
      <c r="I40" s="262">
        <v>172335641.74000001</v>
      </c>
      <c r="J40" s="262">
        <v>266608418.11000001</v>
      </c>
      <c r="K40" s="262">
        <v>152785418.83000001</v>
      </c>
      <c r="L40" s="262">
        <v>190229758.25</v>
      </c>
      <c r="M40" s="262">
        <v>365074168.07999998</v>
      </c>
      <c r="N40" s="262">
        <v>174119882.41999999</v>
      </c>
      <c r="O40" s="262">
        <v>379208191.56999999</v>
      </c>
      <c r="P40" s="262">
        <v>985771762.33999991</v>
      </c>
      <c r="Q40" s="262">
        <v>3462126374.1599998</v>
      </c>
      <c r="R40" s="105">
        <v>0</v>
      </c>
      <c r="S40" s="12">
        <v>0</v>
      </c>
      <c r="T40" s="266">
        <v>150000000</v>
      </c>
      <c r="U40" s="12">
        <v>0</v>
      </c>
      <c r="V40" s="12">
        <v>0</v>
      </c>
      <c r="W40" s="266">
        <v>100000000</v>
      </c>
      <c r="X40" s="12">
        <v>0</v>
      </c>
      <c r="Y40" s="12">
        <v>0</v>
      </c>
      <c r="Z40" s="266">
        <v>850000000</v>
      </c>
      <c r="AA40" s="12">
        <v>0</v>
      </c>
      <c r="AB40" s="12">
        <v>0</v>
      </c>
      <c r="AC40" s="12">
        <v>0</v>
      </c>
      <c r="AD40" s="266">
        <v>1100000000</v>
      </c>
      <c r="AE40" s="280">
        <f t="shared" si="1"/>
        <v>94104924</v>
      </c>
      <c r="AF40" s="280">
        <f t="shared" si="1"/>
        <v>274033178.23000002</v>
      </c>
      <c r="AG40" s="280">
        <f t="shared" si="1"/>
        <v>321886472.25</v>
      </c>
      <c r="AH40" s="280">
        <f t="shared" si="1"/>
        <v>235968558.34</v>
      </c>
      <c r="AI40" s="280">
        <f t="shared" si="1"/>
        <v>172335641.74000001</v>
      </c>
      <c r="AJ40" s="280">
        <f t="shared" si="1"/>
        <v>366608418.11000001</v>
      </c>
      <c r="AK40" s="280">
        <f t="shared" si="1"/>
        <v>152785418.83000001</v>
      </c>
      <c r="AL40" s="280">
        <f t="shared" si="1"/>
        <v>190229758.25</v>
      </c>
      <c r="AM40" s="280">
        <f t="shared" si="1"/>
        <v>1215074168.0799999</v>
      </c>
      <c r="AN40" s="280">
        <f t="shared" si="1"/>
        <v>174119882.41999999</v>
      </c>
      <c r="AO40" s="280">
        <f t="shared" si="1"/>
        <v>379208191.56999999</v>
      </c>
      <c r="AP40" s="280">
        <f t="shared" si="1"/>
        <v>985771762.33999991</v>
      </c>
      <c r="AQ40" s="280">
        <f t="shared" si="1"/>
        <v>4562126374.1599998</v>
      </c>
    </row>
    <row r="41" spans="2:43" x14ac:dyDescent="0.25">
      <c r="B41" s="28" t="s">
        <v>132</v>
      </c>
      <c r="C41" s="264">
        <v>32305974098</v>
      </c>
      <c r="D41" s="264">
        <v>55208853316.190002</v>
      </c>
      <c r="E41" s="261">
        <v>1450730022.4200001</v>
      </c>
      <c r="F41" s="261">
        <v>6186774499.1599998</v>
      </c>
      <c r="G41" s="261">
        <v>5648178087.2299995</v>
      </c>
      <c r="H41" s="261">
        <v>1462591308.52</v>
      </c>
      <c r="I41" s="261">
        <v>3705256613.6900001</v>
      </c>
      <c r="J41" s="261">
        <v>3678238626.0500002</v>
      </c>
      <c r="K41" s="261">
        <v>1472394413.4699998</v>
      </c>
      <c r="L41" s="261">
        <v>1846514153.1599998</v>
      </c>
      <c r="M41" s="261">
        <v>1475759529.8199999</v>
      </c>
      <c r="N41" s="261">
        <v>53847624.310000002</v>
      </c>
      <c r="O41" s="261">
        <v>67733301.950000003</v>
      </c>
      <c r="P41" s="261">
        <v>27992016923.689999</v>
      </c>
      <c r="Q41" s="261">
        <v>55040035103.470001</v>
      </c>
      <c r="R41" s="110">
        <v>0</v>
      </c>
      <c r="S41" s="109">
        <v>0</v>
      </c>
      <c r="T41" s="109">
        <v>0</v>
      </c>
      <c r="U41" s="109">
        <v>0</v>
      </c>
      <c r="V41" s="109">
        <v>0</v>
      </c>
      <c r="W41" s="109">
        <v>0</v>
      </c>
      <c r="X41" s="109">
        <v>0</v>
      </c>
      <c r="Y41" s="109">
        <v>0</v>
      </c>
      <c r="Z41" s="109">
        <v>0</v>
      </c>
      <c r="AA41" s="109">
        <v>0</v>
      </c>
      <c r="AB41" s="109">
        <v>0</v>
      </c>
      <c r="AC41" s="109">
        <v>0</v>
      </c>
      <c r="AD41" s="109">
        <v>0</v>
      </c>
      <c r="AE41" s="279">
        <f t="shared" si="1"/>
        <v>1450730022.4200001</v>
      </c>
      <c r="AF41" s="279">
        <f t="shared" si="1"/>
        <v>6186774499.1599998</v>
      </c>
      <c r="AG41" s="279">
        <f t="shared" si="1"/>
        <v>5648178087.2299995</v>
      </c>
      <c r="AH41" s="279">
        <f t="shared" si="1"/>
        <v>1462591308.52</v>
      </c>
      <c r="AI41" s="279">
        <f t="shared" si="1"/>
        <v>3705256613.6900001</v>
      </c>
      <c r="AJ41" s="279">
        <f t="shared" si="1"/>
        <v>3678238626.0500002</v>
      </c>
      <c r="AK41" s="279">
        <f t="shared" si="1"/>
        <v>1472394413.4699998</v>
      </c>
      <c r="AL41" s="279">
        <f t="shared" si="1"/>
        <v>1846514153.1599998</v>
      </c>
      <c r="AM41" s="279">
        <f t="shared" si="1"/>
        <v>1475759529.8199999</v>
      </c>
      <c r="AN41" s="279">
        <f t="shared" si="1"/>
        <v>53847624.310000002</v>
      </c>
      <c r="AO41" s="279">
        <f t="shared" si="1"/>
        <v>67733301.950000003</v>
      </c>
      <c r="AP41" s="279">
        <f t="shared" si="1"/>
        <v>27992016923.689999</v>
      </c>
      <c r="AQ41" s="279">
        <f t="shared" si="1"/>
        <v>55040035103.470001</v>
      </c>
    </row>
    <row r="42" spans="2:43" x14ac:dyDescent="0.25">
      <c r="B42" s="29" t="s">
        <v>133</v>
      </c>
      <c r="C42" s="265">
        <v>32305974098</v>
      </c>
      <c r="D42" s="265">
        <v>55208853316.190002</v>
      </c>
      <c r="E42" s="262">
        <v>1450730022.4200001</v>
      </c>
      <c r="F42" s="262">
        <v>6186774499.1599998</v>
      </c>
      <c r="G42" s="262">
        <v>5648178087.2299995</v>
      </c>
      <c r="H42" s="262">
        <v>1462591308.52</v>
      </c>
      <c r="I42" s="262">
        <v>3705256613.6900001</v>
      </c>
      <c r="J42" s="262">
        <v>3678238626.0500002</v>
      </c>
      <c r="K42" s="262">
        <v>1472394413.4699998</v>
      </c>
      <c r="L42" s="262">
        <v>1846514153.1599998</v>
      </c>
      <c r="M42" s="262">
        <v>1475759529.8199999</v>
      </c>
      <c r="N42" s="262">
        <v>53847624.310000002</v>
      </c>
      <c r="O42" s="262">
        <v>67733301.950000003</v>
      </c>
      <c r="P42" s="262">
        <v>27992016923.689999</v>
      </c>
      <c r="Q42" s="262">
        <v>55040035103.470001</v>
      </c>
      <c r="R42" s="105">
        <v>0</v>
      </c>
      <c r="S42" s="12">
        <v>0</v>
      </c>
      <c r="T42" s="12">
        <v>0</v>
      </c>
      <c r="U42" s="12">
        <v>0</v>
      </c>
      <c r="V42" s="12">
        <v>0</v>
      </c>
      <c r="W42" s="12">
        <v>0</v>
      </c>
      <c r="X42" s="12">
        <v>0</v>
      </c>
      <c r="Y42" s="12">
        <v>0</v>
      </c>
      <c r="Z42" s="12">
        <v>0</v>
      </c>
      <c r="AA42" s="12">
        <v>0</v>
      </c>
      <c r="AB42" s="12">
        <v>0</v>
      </c>
      <c r="AC42" s="12">
        <v>0</v>
      </c>
      <c r="AD42" s="12">
        <v>0</v>
      </c>
      <c r="AE42" s="280">
        <f t="shared" si="1"/>
        <v>1450730022.4200001</v>
      </c>
      <c r="AF42" s="280">
        <f t="shared" si="1"/>
        <v>6186774499.1599998</v>
      </c>
      <c r="AG42" s="280">
        <f t="shared" si="1"/>
        <v>5648178087.2299995</v>
      </c>
      <c r="AH42" s="280">
        <f t="shared" si="1"/>
        <v>1462591308.52</v>
      </c>
      <c r="AI42" s="280">
        <f t="shared" si="1"/>
        <v>3705256613.6900001</v>
      </c>
      <c r="AJ42" s="280">
        <f t="shared" si="1"/>
        <v>3678238626.0500002</v>
      </c>
      <c r="AK42" s="280">
        <f t="shared" si="1"/>
        <v>1472394413.4699998</v>
      </c>
      <c r="AL42" s="280">
        <f t="shared" si="1"/>
        <v>1846514153.1599998</v>
      </c>
      <c r="AM42" s="280">
        <f t="shared" si="1"/>
        <v>1475759529.8199999</v>
      </c>
      <c r="AN42" s="280">
        <f t="shared" si="1"/>
        <v>53847624.310000002</v>
      </c>
      <c r="AO42" s="280">
        <f t="shared" si="1"/>
        <v>67733301.950000003</v>
      </c>
      <c r="AP42" s="280">
        <f t="shared" si="1"/>
        <v>27992016923.689999</v>
      </c>
      <c r="AQ42" s="280">
        <f t="shared" si="1"/>
        <v>55040035103.470001</v>
      </c>
    </row>
    <row r="43" spans="2:43" x14ac:dyDescent="0.25">
      <c r="B43" s="28" t="s">
        <v>136</v>
      </c>
      <c r="C43" s="264">
        <v>532959240</v>
      </c>
      <c r="D43" s="264">
        <v>438681014.75</v>
      </c>
      <c r="E43" s="261">
        <v>25614484.129999999</v>
      </c>
      <c r="F43" s="261">
        <v>25248667.010000002</v>
      </c>
      <c r="G43" s="261">
        <v>26373525.850000001</v>
      </c>
      <c r="H43" s="261">
        <v>26156524.949999999</v>
      </c>
      <c r="I43" s="261">
        <v>26288107.419999994</v>
      </c>
      <c r="J43" s="261">
        <v>30251149.080000002</v>
      </c>
      <c r="K43" s="261">
        <v>25845750.07</v>
      </c>
      <c r="L43" s="261">
        <v>28458607.860000003</v>
      </c>
      <c r="M43" s="261">
        <v>35730453.730000004</v>
      </c>
      <c r="N43" s="261">
        <v>26951534.690000001</v>
      </c>
      <c r="O43" s="261">
        <v>41767608.399999999</v>
      </c>
      <c r="P43" s="261">
        <v>33724203.379999995</v>
      </c>
      <c r="Q43" s="261">
        <v>352410616.56999999</v>
      </c>
      <c r="R43" s="105">
        <v>0</v>
      </c>
      <c r="S43" s="12">
        <v>0</v>
      </c>
      <c r="T43" s="12">
        <v>0</v>
      </c>
      <c r="U43" s="12">
        <v>0</v>
      </c>
      <c r="V43" s="12">
        <v>0</v>
      </c>
      <c r="W43" s="12">
        <v>0</v>
      </c>
      <c r="X43" s="12">
        <v>0</v>
      </c>
      <c r="Y43" s="12">
        <v>0</v>
      </c>
      <c r="Z43" s="12">
        <v>0</v>
      </c>
      <c r="AA43" s="12">
        <v>0</v>
      </c>
      <c r="AB43" s="12">
        <v>0</v>
      </c>
      <c r="AC43" s="12">
        <v>0</v>
      </c>
      <c r="AD43" s="12">
        <v>0</v>
      </c>
      <c r="AE43" s="280">
        <f t="shared" si="1"/>
        <v>25614484.129999999</v>
      </c>
      <c r="AF43" s="280">
        <f t="shared" si="1"/>
        <v>25248667.010000002</v>
      </c>
      <c r="AG43" s="280">
        <f t="shared" si="1"/>
        <v>26373525.850000001</v>
      </c>
      <c r="AH43" s="280">
        <f t="shared" si="1"/>
        <v>26156524.949999999</v>
      </c>
      <c r="AI43" s="280">
        <f t="shared" si="1"/>
        <v>26288107.419999994</v>
      </c>
      <c r="AJ43" s="280">
        <f t="shared" ref="AI43:AQ72" si="2">J43+W43</f>
        <v>30251149.080000002</v>
      </c>
      <c r="AK43" s="280">
        <f t="shared" si="2"/>
        <v>25845750.07</v>
      </c>
      <c r="AL43" s="280">
        <f t="shared" si="2"/>
        <v>28458607.860000003</v>
      </c>
      <c r="AM43" s="280">
        <f t="shared" si="2"/>
        <v>35730453.730000004</v>
      </c>
      <c r="AN43" s="280">
        <f t="shared" si="2"/>
        <v>26951534.690000001</v>
      </c>
      <c r="AO43" s="280">
        <f t="shared" si="2"/>
        <v>41767608.399999999</v>
      </c>
      <c r="AP43" s="280">
        <f t="shared" si="2"/>
        <v>33724203.379999995</v>
      </c>
      <c r="AQ43" s="280">
        <f t="shared" si="2"/>
        <v>352410616.56999999</v>
      </c>
    </row>
    <row r="44" spans="2:43" x14ac:dyDescent="0.25">
      <c r="B44" s="29" t="s">
        <v>137</v>
      </c>
      <c r="C44" s="265">
        <v>432959240</v>
      </c>
      <c r="D44" s="265">
        <v>438681014.75</v>
      </c>
      <c r="E44" s="262">
        <v>25614484.129999999</v>
      </c>
      <c r="F44" s="262">
        <v>25248667.010000002</v>
      </c>
      <c r="G44" s="262">
        <v>26373525.850000001</v>
      </c>
      <c r="H44" s="262">
        <v>26156524.949999999</v>
      </c>
      <c r="I44" s="262">
        <v>26288107.419999994</v>
      </c>
      <c r="J44" s="262">
        <v>30251149.080000002</v>
      </c>
      <c r="K44" s="262">
        <v>25845750.07</v>
      </c>
      <c r="L44" s="262">
        <v>28458607.860000003</v>
      </c>
      <c r="M44" s="262">
        <v>35730453.730000004</v>
      </c>
      <c r="N44" s="262">
        <v>26951534.690000001</v>
      </c>
      <c r="O44" s="262">
        <v>41767608.399999999</v>
      </c>
      <c r="P44" s="262">
        <v>33724203.379999995</v>
      </c>
      <c r="Q44" s="262">
        <v>352410616.56999999</v>
      </c>
      <c r="R44" s="105">
        <v>0</v>
      </c>
      <c r="S44" s="12">
        <v>0</v>
      </c>
      <c r="T44" s="12">
        <v>0</v>
      </c>
      <c r="U44" s="12">
        <v>0</v>
      </c>
      <c r="V44" s="12">
        <v>0</v>
      </c>
      <c r="W44" s="12">
        <v>0</v>
      </c>
      <c r="X44" s="12">
        <v>0</v>
      </c>
      <c r="Y44" s="12">
        <v>0</v>
      </c>
      <c r="Z44" s="12">
        <v>0</v>
      </c>
      <c r="AA44" s="12">
        <v>0</v>
      </c>
      <c r="AB44" s="12">
        <v>0</v>
      </c>
      <c r="AC44" s="12">
        <v>0</v>
      </c>
      <c r="AD44" s="12">
        <v>0</v>
      </c>
      <c r="AE44" s="280">
        <f t="shared" ref="AE44:AQ89" si="3">E44+R44</f>
        <v>25614484.129999999</v>
      </c>
      <c r="AF44" s="280">
        <f t="shared" si="3"/>
        <v>25248667.010000002</v>
      </c>
      <c r="AG44" s="280">
        <f t="shared" si="3"/>
        <v>26373525.850000001</v>
      </c>
      <c r="AH44" s="280">
        <f t="shared" si="3"/>
        <v>26156524.949999999</v>
      </c>
      <c r="AI44" s="280">
        <f t="shared" si="2"/>
        <v>26288107.419999994</v>
      </c>
      <c r="AJ44" s="280">
        <f t="shared" si="2"/>
        <v>30251149.080000002</v>
      </c>
      <c r="AK44" s="280">
        <f t="shared" si="2"/>
        <v>25845750.07</v>
      </c>
      <c r="AL44" s="280">
        <f t="shared" si="2"/>
        <v>28458607.860000003</v>
      </c>
      <c r="AM44" s="280">
        <f t="shared" si="2"/>
        <v>35730453.730000004</v>
      </c>
      <c r="AN44" s="280">
        <f t="shared" si="2"/>
        <v>26951534.690000001</v>
      </c>
      <c r="AO44" s="280">
        <f t="shared" si="2"/>
        <v>41767608.399999999</v>
      </c>
      <c r="AP44" s="280">
        <f t="shared" si="2"/>
        <v>33724203.379999995</v>
      </c>
      <c r="AQ44" s="280">
        <f t="shared" si="2"/>
        <v>352410616.56999999</v>
      </c>
    </row>
    <row r="45" spans="2:43" x14ac:dyDescent="0.25">
      <c r="B45" s="29" t="s">
        <v>209</v>
      </c>
      <c r="C45" s="265">
        <v>100000000</v>
      </c>
      <c r="D45" s="16">
        <v>0</v>
      </c>
      <c r="E45" s="21">
        <v>0</v>
      </c>
      <c r="F45" s="21">
        <v>0</v>
      </c>
      <c r="G45" s="21">
        <v>0</v>
      </c>
      <c r="H45" s="21">
        <v>0</v>
      </c>
      <c r="I45" s="21">
        <v>0</v>
      </c>
      <c r="J45" s="21">
        <v>0</v>
      </c>
      <c r="K45" s="21">
        <v>0</v>
      </c>
      <c r="L45" s="21">
        <v>0</v>
      </c>
      <c r="M45" s="21">
        <v>0</v>
      </c>
      <c r="N45" s="21">
        <v>0</v>
      </c>
      <c r="O45" s="21">
        <v>0</v>
      </c>
      <c r="P45" s="21">
        <v>0</v>
      </c>
      <c r="Q45" s="21">
        <v>0</v>
      </c>
      <c r="R45" s="104">
        <v>0</v>
      </c>
      <c r="S45" s="12">
        <v>0</v>
      </c>
      <c r="T45" s="12">
        <v>0</v>
      </c>
      <c r="U45" s="12">
        <v>0</v>
      </c>
      <c r="V45" s="12">
        <v>0</v>
      </c>
      <c r="W45" s="12">
        <v>0</v>
      </c>
      <c r="X45" s="12">
        <v>0</v>
      </c>
      <c r="Y45" s="12">
        <v>0</v>
      </c>
      <c r="Z45" s="12">
        <v>0</v>
      </c>
      <c r="AA45" s="12">
        <v>0</v>
      </c>
      <c r="AB45" s="12">
        <v>0</v>
      </c>
      <c r="AC45" s="12">
        <v>0</v>
      </c>
      <c r="AD45" s="12">
        <v>0</v>
      </c>
      <c r="AE45" s="280">
        <f t="shared" si="3"/>
        <v>0</v>
      </c>
      <c r="AF45" s="280">
        <f t="shared" si="3"/>
        <v>0</v>
      </c>
      <c r="AG45" s="280">
        <f t="shared" si="3"/>
        <v>0</v>
      </c>
      <c r="AH45" s="280">
        <f t="shared" si="3"/>
        <v>0</v>
      </c>
      <c r="AI45" s="280">
        <f t="shared" si="2"/>
        <v>0</v>
      </c>
      <c r="AJ45" s="280">
        <f t="shared" si="2"/>
        <v>0</v>
      </c>
      <c r="AK45" s="280">
        <f t="shared" si="2"/>
        <v>0</v>
      </c>
      <c r="AL45" s="280">
        <f t="shared" si="2"/>
        <v>0</v>
      </c>
      <c r="AM45" s="280">
        <f t="shared" si="2"/>
        <v>0</v>
      </c>
      <c r="AN45" s="280">
        <f t="shared" si="2"/>
        <v>0</v>
      </c>
      <c r="AO45" s="280">
        <f t="shared" si="2"/>
        <v>0</v>
      </c>
      <c r="AP45" s="280">
        <f t="shared" si="2"/>
        <v>0</v>
      </c>
      <c r="AQ45" s="280">
        <f t="shared" si="2"/>
        <v>0</v>
      </c>
    </row>
    <row r="46" spans="2:43" x14ac:dyDescent="0.25">
      <c r="B46" s="28" t="s">
        <v>139</v>
      </c>
      <c r="C46" s="264">
        <v>29135820601</v>
      </c>
      <c r="D46" s="264">
        <v>37732357916.989998</v>
      </c>
      <c r="E46" s="261">
        <v>1764573506.4299998</v>
      </c>
      <c r="F46" s="261">
        <v>4113694793.5500011</v>
      </c>
      <c r="G46" s="261">
        <v>1154753248.4199998</v>
      </c>
      <c r="H46" s="261">
        <v>1588814276.2699997</v>
      </c>
      <c r="I46" s="261">
        <v>2177461699.2200003</v>
      </c>
      <c r="J46" s="261">
        <v>1950218377.9499998</v>
      </c>
      <c r="K46" s="261">
        <v>1124597720.0799999</v>
      </c>
      <c r="L46" s="261">
        <v>1895533748.6999991</v>
      </c>
      <c r="M46" s="261">
        <v>1548953897.7199998</v>
      </c>
      <c r="N46" s="261">
        <v>1066216807.2099998</v>
      </c>
      <c r="O46" s="261">
        <v>2997781353.9499998</v>
      </c>
      <c r="P46" s="261">
        <v>5678084250.6800003</v>
      </c>
      <c r="Q46" s="261">
        <v>27060683680.180004</v>
      </c>
      <c r="R46" s="111">
        <v>0</v>
      </c>
      <c r="S46" s="267">
        <v>1040335600.0000001</v>
      </c>
      <c r="T46" s="267">
        <v>2504847408</v>
      </c>
      <c r="U46" s="267">
        <v>68102480</v>
      </c>
      <c r="V46" s="267">
        <v>364727567.82999998</v>
      </c>
      <c r="W46" s="267">
        <v>386520816.29000002</v>
      </c>
      <c r="X46" s="267">
        <v>15399317.74</v>
      </c>
      <c r="Y46" s="267">
        <v>1139199310.0599999</v>
      </c>
      <c r="Z46" s="267">
        <v>562518233.12</v>
      </c>
      <c r="AA46" s="267">
        <v>714096198.66999996</v>
      </c>
      <c r="AB46" s="267">
        <v>1027077309.4300001</v>
      </c>
      <c r="AC46" s="267">
        <v>1451043165.97</v>
      </c>
      <c r="AD46" s="267">
        <v>9273867407.1100006</v>
      </c>
      <c r="AE46" s="279">
        <f t="shared" si="3"/>
        <v>1764573506.4299998</v>
      </c>
      <c r="AF46" s="279">
        <f t="shared" si="3"/>
        <v>5154030393.5500011</v>
      </c>
      <c r="AG46" s="279">
        <f t="shared" si="3"/>
        <v>3659600656.4200001</v>
      </c>
      <c r="AH46" s="279">
        <f t="shared" si="3"/>
        <v>1656916756.2699997</v>
      </c>
      <c r="AI46" s="279">
        <f t="shared" si="3"/>
        <v>2542189267.0500002</v>
      </c>
      <c r="AJ46" s="279">
        <f t="shared" si="3"/>
        <v>2336739194.2399998</v>
      </c>
      <c r="AK46" s="279">
        <f t="shared" si="3"/>
        <v>1139997037.8199999</v>
      </c>
      <c r="AL46" s="279">
        <f t="shared" si="3"/>
        <v>3034733058.7599993</v>
      </c>
      <c r="AM46" s="279">
        <f t="shared" si="3"/>
        <v>2111472130.8399997</v>
      </c>
      <c r="AN46" s="279">
        <f t="shared" si="3"/>
        <v>1780313005.8799996</v>
      </c>
      <c r="AO46" s="279">
        <f t="shared" si="3"/>
        <v>4024858663.3800001</v>
      </c>
      <c r="AP46" s="279">
        <f t="shared" si="3"/>
        <v>7129127416.6500006</v>
      </c>
      <c r="AQ46" s="279">
        <f t="shared" si="3"/>
        <v>36334551087.290009</v>
      </c>
    </row>
    <row r="47" spans="2:43" x14ac:dyDescent="0.25">
      <c r="B47" s="29" t="s">
        <v>140</v>
      </c>
      <c r="C47" s="265">
        <v>19088491191</v>
      </c>
      <c r="D47" s="265">
        <v>26357380329.07</v>
      </c>
      <c r="E47" s="262">
        <v>1346240297.1899998</v>
      </c>
      <c r="F47" s="262">
        <v>3862429207.2600002</v>
      </c>
      <c r="G47" s="262">
        <v>360507792.56999999</v>
      </c>
      <c r="H47" s="262">
        <v>1044665785.7599999</v>
      </c>
      <c r="I47" s="262">
        <v>1405469501.49</v>
      </c>
      <c r="J47" s="262">
        <v>1349021907.6300001</v>
      </c>
      <c r="K47" s="262">
        <v>626469372.03999996</v>
      </c>
      <c r="L47" s="262">
        <v>1224095040.1699998</v>
      </c>
      <c r="M47" s="262">
        <v>837675496.21999991</v>
      </c>
      <c r="N47" s="262">
        <v>623364313.75999999</v>
      </c>
      <c r="O47" s="262">
        <v>2164407953.2799997</v>
      </c>
      <c r="P47" s="262">
        <v>1785373061.5899999</v>
      </c>
      <c r="Q47" s="268">
        <v>16629719728.960001</v>
      </c>
      <c r="R47" s="105">
        <v>0</v>
      </c>
      <c r="S47" s="266">
        <v>1040335600.0000001</v>
      </c>
      <c r="T47" s="266">
        <v>2504847408</v>
      </c>
      <c r="U47" s="266">
        <v>68102480</v>
      </c>
      <c r="V47" s="266">
        <v>364727567.82999998</v>
      </c>
      <c r="W47" s="266">
        <v>386520816.29000002</v>
      </c>
      <c r="X47" s="266">
        <v>15399317.74</v>
      </c>
      <c r="Y47" s="266">
        <v>1139199310.0599999</v>
      </c>
      <c r="Z47" s="266">
        <v>562518233.12</v>
      </c>
      <c r="AA47" s="266">
        <v>714096198.66999996</v>
      </c>
      <c r="AB47" s="266">
        <v>1027077309.4300001</v>
      </c>
      <c r="AC47" s="266">
        <v>1451043165.97</v>
      </c>
      <c r="AD47" s="266">
        <v>9273867407.1100006</v>
      </c>
      <c r="AE47" s="280">
        <f t="shared" si="3"/>
        <v>1346240297.1899998</v>
      </c>
      <c r="AF47" s="280">
        <f t="shared" si="3"/>
        <v>4902764807.2600002</v>
      </c>
      <c r="AG47" s="280">
        <f t="shared" si="3"/>
        <v>2865355200.5700002</v>
      </c>
      <c r="AH47" s="280">
        <f t="shared" si="3"/>
        <v>1112768265.7599998</v>
      </c>
      <c r="AI47" s="280">
        <f t="shared" si="2"/>
        <v>1770197069.3199999</v>
      </c>
      <c r="AJ47" s="280">
        <f t="shared" si="2"/>
        <v>1735542723.9200001</v>
      </c>
      <c r="AK47" s="280">
        <f t="shared" si="2"/>
        <v>641868689.77999997</v>
      </c>
      <c r="AL47" s="280">
        <f t="shared" si="2"/>
        <v>2363294350.2299995</v>
      </c>
      <c r="AM47" s="280">
        <f t="shared" si="2"/>
        <v>1400193729.3399999</v>
      </c>
      <c r="AN47" s="280">
        <f t="shared" si="2"/>
        <v>1337460512.4299998</v>
      </c>
      <c r="AO47" s="280">
        <f t="shared" si="2"/>
        <v>3191485262.71</v>
      </c>
      <c r="AP47" s="280">
        <f t="shared" si="2"/>
        <v>3236416227.5599999</v>
      </c>
      <c r="AQ47" s="280">
        <f t="shared" si="2"/>
        <v>25903587136.07</v>
      </c>
    </row>
    <row r="48" spans="2:43" x14ac:dyDescent="0.25">
      <c r="B48" s="29" t="s">
        <v>141</v>
      </c>
      <c r="C48" s="265">
        <v>5432700</v>
      </c>
      <c r="D48" s="265">
        <v>5432700</v>
      </c>
      <c r="E48" s="21">
        <v>0</v>
      </c>
      <c r="F48" s="21">
        <v>0</v>
      </c>
      <c r="G48" s="21">
        <v>0</v>
      </c>
      <c r="H48" s="21">
        <v>0</v>
      </c>
      <c r="I48" s="21">
        <v>0</v>
      </c>
      <c r="J48" s="21">
        <v>0</v>
      </c>
      <c r="K48" s="21">
        <v>0</v>
      </c>
      <c r="L48" s="21">
        <v>0</v>
      </c>
      <c r="M48" s="21">
        <v>0</v>
      </c>
      <c r="N48" s="21">
        <v>0</v>
      </c>
      <c r="O48" s="21">
        <v>0</v>
      </c>
      <c r="P48" s="21">
        <v>0</v>
      </c>
      <c r="Q48" s="21">
        <v>0</v>
      </c>
      <c r="R48" s="104">
        <v>0</v>
      </c>
      <c r="S48" s="12">
        <v>0</v>
      </c>
      <c r="T48" s="12">
        <v>0</v>
      </c>
      <c r="U48" s="12">
        <v>0</v>
      </c>
      <c r="V48" s="12">
        <v>0</v>
      </c>
      <c r="W48" s="12">
        <v>0</v>
      </c>
      <c r="X48" s="12">
        <v>0</v>
      </c>
      <c r="Y48" s="12">
        <v>0</v>
      </c>
      <c r="Z48" s="12">
        <v>0</v>
      </c>
      <c r="AA48" s="12">
        <v>0</v>
      </c>
      <c r="AB48" s="12">
        <v>0</v>
      </c>
      <c r="AC48" s="12">
        <v>0</v>
      </c>
      <c r="AD48" s="12">
        <v>0</v>
      </c>
      <c r="AE48" s="280">
        <f t="shared" si="3"/>
        <v>0</v>
      </c>
      <c r="AF48" s="280">
        <f t="shared" si="3"/>
        <v>0</v>
      </c>
      <c r="AG48" s="280">
        <f t="shared" si="3"/>
        <v>0</v>
      </c>
      <c r="AH48" s="280">
        <f t="shared" si="3"/>
        <v>0</v>
      </c>
      <c r="AI48" s="280">
        <f t="shared" si="2"/>
        <v>0</v>
      </c>
      <c r="AJ48" s="280">
        <f t="shared" si="2"/>
        <v>0</v>
      </c>
      <c r="AK48" s="280">
        <f t="shared" si="2"/>
        <v>0</v>
      </c>
      <c r="AL48" s="280">
        <f t="shared" si="2"/>
        <v>0</v>
      </c>
      <c r="AM48" s="280">
        <f t="shared" si="2"/>
        <v>0</v>
      </c>
      <c r="AN48" s="280">
        <f t="shared" si="2"/>
        <v>0</v>
      </c>
      <c r="AO48" s="280">
        <f t="shared" si="2"/>
        <v>0</v>
      </c>
      <c r="AP48" s="280">
        <f t="shared" si="2"/>
        <v>0</v>
      </c>
      <c r="AQ48" s="280">
        <f t="shared" si="2"/>
        <v>0</v>
      </c>
    </row>
    <row r="49" spans="2:43" x14ac:dyDescent="0.25">
      <c r="B49" s="29" t="s">
        <v>142</v>
      </c>
      <c r="C49" s="265">
        <v>3899187168</v>
      </c>
      <c r="D49" s="265">
        <v>5375838598.0299997</v>
      </c>
      <c r="E49" s="262">
        <v>168829480.13000003</v>
      </c>
      <c r="F49" s="262">
        <v>80996413.959999993</v>
      </c>
      <c r="G49" s="262">
        <v>230450880.89000005</v>
      </c>
      <c r="H49" s="262">
        <v>292330169.31999999</v>
      </c>
      <c r="I49" s="262">
        <v>191342829.81999999</v>
      </c>
      <c r="J49" s="262">
        <v>85661491.150000006</v>
      </c>
      <c r="K49" s="262">
        <v>349945637.60000002</v>
      </c>
      <c r="L49" s="262">
        <v>186728849.17000002</v>
      </c>
      <c r="M49" s="262">
        <v>99996941.859999999</v>
      </c>
      <c r="N49" s="262">
        <v>167174305.56999999</v>
      </c>
      <c r="O49" s="262">
        <v>160560755.82999995</v>
      </c>
      <c r="P49" s="262">
        <v>3263557772.3699999</v>
      </c>
      <c r="Q49" s="262">
        <v>5277575527.6700001</v>
      </c>
      <c r="R49" s="105">
        <v>0</v>
      </c>
      <c r="S49" s="12">
        <v>0</v>
      </c>
      <c r="T49" s="12">
        <v>0</v>
      </c>
      <c r="U49" s="12">
        <v>0</v>
      </c>
      <c r="V49" s="12">
        <v>0</v>
      </c>
      <c r="W49" s="12">
        <v>0</v>
      </c>
      <c r="X49" s="12">
        <v>0</v>
      </c>
      <c r="Y49" s="12">
        <v>0</v>
      </c>
      <c r="Z49" s="12">
        <v>0</v>
      </c>
      <c r="AA49" s="12">
        <v>0</v>
      </c>
      <c r="AB49" s="12">
        <v>0</v>
      </c>
      <c r="AC49" s="12">
        <v>0</v>
      </c>
      <c r="AD49" s="12">
        <v>0</v>
      </c>
      <c r="AE49" s="280">
        <f t="shared" si="3"/>
        <v>168829480.13000003</v>
      </c>
      <c r="AF49" s="280">
        <f t="shared" si="3"/>
        <v>80996413.959999993</v>
      </c>
      <c r="AG49" s="280">
        <f t="shared" si="3"/>
        <v>230450880.89000005</v>
      </c>
      <c r="AH49" s="280">
        <f t="shared" si="3"/>
        <v>292330169.31999999</v>
      </c>
      <c r="AI49" s="280">
        <f t="shared" si="2"/>
        <v>191342829.81999999</v>
      </c>
      <c r="AJ49" s="280">
        <f t="shared" si="2"/>
        <v>85661491.150000006</v>
      </c>
      <c r="AK49" s="280">
        <f t="shared" si="2"/>
        <v>349945637.60000002</v>
      </c>
      <c r="AL49" s="280">
        <f t="shared" si="2"/>
        <v>186728849.17000002</v>
      </c>
      <c r="AM49" s="280">
        <f t="shared" si="2"/>
        <v>99996941.859999999</v>
      </c>
      <c r="AN49" s="280">
        <f t="shared" si="2"/>
        <v>167174305.56999999</v>
      </c>
      <c r="AO49" s="280">
        <f t="shared" si="2"/>
        <v>160560755.82999995</v>
      </c>
      <c r="AP49" s="280">
        <f t="shared" si="2"/>
        <v>3263557772.3699999</v>
      </c>
      <c r="AQ49" s="280">
        <f t="shared" si="2"/>
        <v>5277575527.6700001</v>
      </c>
    </row>
    <row r="50" spans="2:43" x14ac:dyDescent="0.25">
      <c r="B50" s="29" t="s">
        <v>143</v>
      </c>
      <c r="C50" s="265">
        <v>92742559</v>
      </c>
      <c r="D50" s="265">
        <v>48331973</v>
      </c>
      <c r="E50" s="262">
        <v>6706039.9299999997</v>
      </c>
      <c r="F50" s="262">
        <v>6926430.2599999998</v>
      </c>
      <c r="G50" s="262">
        <v>6925219.6799999997</v>
      </c>
      <c r="H50" s="262">
        <v>6931063.4299999997</v>
      </c>
      <c r="I50" s="262">
        <v>6937671.5899999999</v>
      </c>
      <c r="J50" s="262">
        <v>6956100.6699999999</v>
      </c>
      <c r="K50" s="262">
        <v>6949444.75</v>
      </c>
      <c r="L50" s="21">
        <v>0</v>
      </c>
      <c r="M50" s="21">
        <v>0</v>
      </c>
      <c r="N50" s="21">
        <v>0</v>
      </c>
      <c r="O50" s="21">
        <v>0</v>
      </c>
      <c r="P50" s="21">
        <v>0</v>
      </c>
      <c r="Q50" s="262">
        <v>48331970.310000002</v>
      </c>
      <c r="R50" s="105">
        <v>0</v>
      </c>
      <c r="S50" s="12">
        <v>0</v>
      </c>
      <c r="T50" s="12">
        <v>0</v>
      </c>
      <c r="U50" s="12">
        <v>0</v>
      </c>
      <c r="V50" s="12">
        <v>0</v>
      </c>
      <c r="W50" s="12">
        <v>0</v>
      </c>
      <c r="X50" s="12">
        <v>0</v>
      </c>
      <c r="Y50" s="12">
        <v>0</v>
      </c>
      <c r="Z50" s="12">
        <v>0</v>
      </c>
      <c r="AA50" s="12">
        <v>0</v>
      </c>
      <c r="AB50" s="12">
        <v>0</v>
      </c>
      <c r="AC50" s="12">
        <v>0</v>
      </c>
      <c r="AD50" s="12">
        <v>0</v>
      </c>
      <c r="AE50" s="280">
        <f t="shared" si="3"/>
        <v>6706039.9299999997</v>
      </c>
      <c r="AF50" s="280">
        <f t="shared" si="3"/>
        <v>6926430.2599999998</v>
      </c>
      <c r="AG50" s="280">
        <f t="shared" si="3"/>
        <v>6925219.6799999997</v>
      </c>
      <c r="AH50" s="280">
        <f t="shared" si="3"/>
        <v>6931063.4299999997</v>
      </c>
      <c r="AI50" s="280">
        <f t="shared" si="2"/>
        <v>6937671.5899999999</v>
      </c>
      <c r="AJ50" s="280">
        <f t="shared" si="2"/>
        <v>6956100.6699999999</v>
      </c>
      <c r="AK50" s="280">
        <f t="shared" si="2"/>
        <v>6949444.75</v>
      </c>
      <c r="AL50" s="280">
        <f t="shared" si="2"/>
        <v>0</v>
      </c>
      <c r="AM50" s="280">
        <f t="shared" si="2"/>
        <v>0</v>
      </c>
      <c r="AN50" s="280">
        <f t="shared" si="2"/>
        <v>0</v>
      </c>
      <c r="AO50" s="280">
        <f t="shared" si="2"/>
        <v>0</v>
      </c>
      <c r="AP50" s="280">
        <f t="shared" si="2"/>
        <v>0</v>
      </c>
      <c r="AQ50" s="280">
        <f t="shared" si="2"/>
        <v>48331970.310000002</v>
      </c>
    </row>
    <row r="51" spans="2:43" x14ac:dyDescent="0.25">
      <c r="B51" s="29" t="s">
        <v>144</v>
      </c>
      <c r="C51" s="265">
        <v>6049966983</v>
      </c>
      <c r="D51" s="265">
        <v>5945374316.8900003</v>
      </c>
      <c r="E51" s="262">
        <v>242797689.18000001</v>
      </c>
      <c r="F51" s="262">
        <v>163342742.07000002</v>
      </c>
      <c r="G51" s="262">
        <v>556869355.27999997</v>
      </c>
      <c r="H51" s="262">
        <v>244887257.75999999</v>
      </c>
      <c r="I51" s="262">
        <v>573711696.31999993</v>
      </c>
      <c r="J51" s="262">
        <v>508578878.5</v>
      </c>
      <c r="K51" s="262">
        <v>141233265.69</v>
      </c>
      <c r="L51" s="262">
        <v>484709859.36000001</v>
      </c>
      <c r="M51" s="262">
        <v>611281459.63999999</v>
      </c>
      <c r="N51" s="262">
        <v>275678187.88</v>
      </c>
      <c r="O51" s="262">
        <v>672812644.84000003</v>
      </c>
      <c r="P51" s="262">
        <v>629153416.72000003</v>
      </c>
      <c r="Q51" s="262">
        <v>5105056453.2399998</v>
      </c>
      <c r="R51" s="105">
        <v>0</v>
      </c>
      <c r="S51" s="12">
        <v>0</v>
      </c>
      <c r="T51" s="12">
        <v>0</v>
      </c>
      <c r="U51" s="12">
        <v>0</v>
      </c>
      <c r="V51" s="12">
        <v>0</v>
      </c>
      <c r="W51" s="12">
        <v>0</v>
      </c>
      <c r="X51" s="12">
        <v>0</v>
      </c>
      <c r="Y51" s="12">
        <v>0</v>
      </c>
      <c r="Z51" s="12">
        <v>0</v>
      </c>
      <c r="AA51" s="12">
        <v>0</v>
      </c>
      <c r="AB51" s="12">
        <v>0</v>
      </c>
      <c r="AC51" s="12">
        <v>0</v>
      </c>
      <c r="AD51" s="12">
        <v>0</v>
      </c>
      <c r="AE51" s="280">
        <f t="shared" si="3"/>
        <v>242797689.18000001</v>
      </c>
      <c r="AF51" s="280">
        <f t="shared" si="3"/>
        <v>163342742.07000002</v>
      </c>
      <c r="AG51" s="280">
        <f t="shared" si="3"/>
        <v>556869355.27999997</v>
      </c>
      <c r="AH51" s="280">
        <f t="shared" si="3"/>
        <v>244887257.75999999</v>
      </c>
      <c r="AI51" s="280">
        <f t="shared" si="2"/>
        <v>573711696.31999993</v>
      </c>
      <c r="AJ51" s="280">
        <f t="shared" si="2"/>
        <v>508578878.5</v>
      </c>
      <c r="AK51" s="280">
        <f t="shared" si="2"/>
        <v>141233265.69</v>
      </c>
      <c r="AL51" s="280">
        <f t="shared" si="2"/>
        <v>484709859.36000001</v>
      </c>
      <c r="AM51" s="280">
        <f t="shared" si="2"/>
        <v>611281459.63999999</v>
      </c>
      <c r="AN51" s="280">
        <f t="shared" si="2"/>
        <v>275678187.88</v>
      </c>
      <c r="AO51" s="280">
        <f t="shared" si="2"/>
        <v>672812644.84000003</v>
      </c>
      <c r="AP51" s="280">
        <f t="shared" si="2"/>
        <v>629153416.72000003</v>
      </c>
      <c r="AQ51" s="280">
        <f t="shared" si="2"/>
        <v>5105056453.2399998</v>
      </c>
    </row>
    <row r="52" spans="2:43" x14ac:dyDescent="0.25">
      <c r="B52" s="28" t="s">
        <v>229</v>
      </c>
      <c r="C52" s="264">
        <v>1139662951</v>
      </c>
      <c r="D52" s="264">
        <v>1238633434.25</v>
      </c>
      <c r="E52" s="261">
        <v>26625919.329999998</v>
      </c>
      <c r="F52" s="261">
        <v>146159301.09</v>
      </c>
      <c r="G52" s="261">
        <v>93856216.349999994</v>
      </c>
      <c r="H52" s="261">
        <v>84539463.489999995</v>
      </c>
      <c r="I52" s="261">
        <v>36316166.990000002</v>
      </c>
      <c r="J52" s="261">
        <v>101457449.40000001</v>
      </c>
      <c r="K52" s="261">
        <v>91159879.939999998</v>
      </c>
      <c r="L52" s="261">
        <v>94395906.549999997</v>
      </c>
      <c r="M52" s="261">
        <v>114429005.8</v>
      </c>
      <c r="N52" s="261">
        <v>98360159.659999996</v>
      </c>
      <c r="O52" s="261">
        <v>73557722.909999996</v>
      </c>
      <c r="P52" s="261">
        <v>187713823.41999999</v>
      </c>
      <c r="Q52" s="261">
        <v>1148571014.9299998</v>
      </c>
      <c r="R52" s="111">
        <v>0</v>
      </c>
      <c r="S52" s="109">
        <v>0</v>
      </c>
      <c r="T52" s="109">
        <v>0</v>
      </c>
      <c r="U52" s="109">
        <v>0</v>
      </c>
      <c r="V52" s="109">
        <v>0</v>
      </c>
      <c r="W52" s="109">
        <v>0</v>
      </c>
      <c r="X52" s="109">
        <v>0</v>
      </c>
      <c r="Y52" s="109">
        <v>0</v>
      </c>
      <c r="Z52" s="109">
        <v>0</v>
      </c>
      <c r="AA52" s="109">
        <v>0</v>
      </c>
      <c r="AB52" s="109">
        <v>0</v>
      </c>
      <c r="AC52" s="109">
        <v>0</v>
      </c>
      <c r="AD52" s="109">
        <v>0</v>
      </c>
      <c r="AE52" s="279">
        <f t="shared" si="3"/>
        <v>26625919.329999998</v>
      </c>
      <c r="AF52" s="279">
        <f t="shared" si="3"/>
        <v>146159301.09</v>
      </c>
      <c r="AG52" s="279">
        <f t="shared" si="3"/>
        <v>93856216.349999994</v>
      </c>
      <c r="AH52" s="279">
        <f t="shared" si="3"/>
        <v>84539463.489999995</v>
      </c>
      <c r="AI52" s="279">
        <f t="shared" si="2"/>
        <v>36316166.990000002</v>
      </c>
      <c r="AJ52" s="279">
        <f t="shared" si="2"/>
        <v>101457449.40000001</v>
      </c>
      <c r="AK52" s="279">
        <f t="shared" si="2"/>
        <v>91159879.939999998</v>
      </c>
      <c r="AL52" s="279">
        <f t="shared" si="2"/>
        <v>94395906.549999997</v>
      </c>
      <c r="AM52" s="279">
        <f t="shared" si="2"/>
        <v>114429005.8</v>
      </c>
      <c r="AN52" s="279">
        <f t="shared" si="2"/>
        <v>98360159.659999996</v>
      </c>
      <c r="AO52" s="279">
        <f t="shared" si="2"/>
        <v>73557722.909999996</v>
      </c>
      <c r="AP52" s="279">
        <f t="shared" si="2"/>
        <v>187713823.41999999</v>
      </c>
      <c r="AQ52" s="279">
        <f t="shared" si="2"/>
        <v>1148571014.9299998</v>
      </c>
    </row>
    <row r="53" spans="2:43" x14ac:dyDescent="0.25">
      <c r="B53" s="29" t="s">
        <v>146</v>
      </c>
      <c r="C53" s="265">
        <v>1139662951</v>
      </c>
      <c r="D53" s="265">
        <v>1238633434.25</v>
      </c>
      <c r="E53" s="262">
        <v>26625919.329999998</v>
      </c>
      <c r="F53" s="262">
        <v>146159301.09</v>
      </c>
      <c r="G53" s="262">
        <v>93856216.349999994</v>
      </c>
      <c r="H53" s="262">
        <v>84539463.489999995</v>
      </c>
      <c r="I53" s="262">
        <v>36316166.990000002</v>
      </c>
      <c r="J53" s="262">
        <v>101457449.40000001</v>
      </c>
      <c r="K53" s="262">
        <v>91159879.939999998</v>
      </c>
      <c r="L53" s="262">
        <v>94395906.549999997</v>
      </c>
      <c r="M53" s="262">
        <v>114429005.8</v>
      </c>
      <c r="N53" s="262">
        <v>98360159.659999996</v>
      </c>
      <c r="O53" s="262">
        <v>73557722.909999996</v>
      </c>
      <c r="P53" s="262">
        <v>187713823.41999999</v>
      </c>
      <c r="Q53" s="262">
        <v>1148571014.9299998</v>
      </c>
      <c r="R53" s="104">
        <v>0</v>
      </c>
      <c r="S53" s="12">
        <v>0</v>
      </c>
      <c r="T53" s="12">
        <v>0</v>
      </c>
      <c r="U53" s="12">
        <v>0</v>
      </c>
      <c r="V53" s="12">
        <v>0</v>
      </c>
      <c r="W53" s="12">
        <v>0</v>
      </c>
      <c r="X53" s="12">
        <v>0</v>
      </c>
      <c r="Y53" s="12">
        <v>0</v>
      </c>
      <c r="Z53" s="12">
        <v>0</v>
      </c>
      <c r="AA53" s="12">
        <v>0</v>
      </c>
      <c r="AB53" s="12">
        <v>0</v>
      </c>
      <c r="AC53" s="12">
        <v>0</v>
      </c>
      <c r="AD53" s="12">
        <v>0</v>
      </c>
      <c r="AE53" s="280">
        <f t="shared" si="3"/>
        <v>26625919.329999998</v>
      </c>
      <c r="AF53" s="280">
        <f t="shared" si="3"/>
        <v>146159301.09</v>
      </c>
      <c r="AG53" s="280">
        <f t="shared" si="3"/>
        <v>93856216.349999994</v>
      </c>
      <c r="AH53" s="280">
        <f t="shared" si="3"/>
        <v>84539463.489999995</v>
      </c>
      <c r="AI53" s="280">
        <f t="shared" si="2"/>
        <v>36316166.990000002</v>
      </c>
      <c r="AJ53" s="280">
        <f t="shared" si="2"/>
        <v>101457449.40000001</v>
      </c>
      <c r="AK53" s="280">
        <f t="shared" si="2"/>
        <v>91159879.939999998</v>
      </c>
      <c r="AL53" s="280">
        <f t="shared" si="2"/>
        <v>94395906.549999997</v>
      </c>
      <c r="AM53" s="280">
        <f t="shared" si="2"/>
        <v>114429005.8</v>
      </c>
      <c r="AN53" s="280">
        <f t="shared" si="2"/>
        <v>98360159.659999996</v>
      </c>
      <c r="AO53" s="280">
        <f t="shared" si="2"/>
        <v>73557722.909999996</v>
      </c>
      <c r="AP53" s="280">
        <f t="shared" si="2"/>
        <v>187713823.41999999</v>
      </c>
      <c r="AQ53" s="280">
        <f t="shared" si="2"/>
        <v>1148571014.9299998</v>
      </c>
    </row>
    <row r="54" spans="2:43" x14ac:dyDescent="0.25">
      <c r="B54" s="28" t="s">
        <v>147</v>
      </c>
      <c r="C54" s="264">
        <v>583063025</v>
      </c>
      <c r="D54" s="264">
        <v>652563025</v>
      </c>
      <c r="E54" s="261">
        <v>55173952</v>
      </c>
      <c r="F54" s="261">
        <v>43571503</v>
      </c>
      <c r="G54" s="261">
        <v>41680291</v>
      </c>
      <c r="H54" s="261">
        <v>46808582</v>
      </c>
      <c r="I54" s="261">
        <v>46808582</v>
      </c>
      <c r="J54" s="261">
        <v>73808582</v>
      </c>
      <c r="K54" s="261">
        <v>46808582</v>
      </c>
      <c r="L54" s="261">
        <v>46808582</v>
      </c>
      <c r="M54" s="261">
        <v>46808582</v>
      </c>
      <c r="N54" s="261">
        <v>46808582</v>
      </c>
      <c r="O54" s="261">
        <v>70308582</v>
      </c>
      <c r="P54" s="261">
        <v>86468587</v>
      </c>
      <c r="Q54" s="261">
        <v>651862989</v>
      </c>
      <c r="R54" s="111">
        <v>0</v>
      </c>
      <c r="S54" s="109">
        <v>0</v>
      </c>
      <c r="T54" s="109">
        <v>0</v>
      </c>
      <c r="U54" s="109">
        <v>0</v>
      </c>
      <c r="V54" s="109">
        <v>0</v>
      </c>
      <c r="W54" s="109">
        <v>0</v>
      </c>
      <c r="X54" s="109">
        <v>0</v>
      </c>
      <c r="Y54" s="109">
        <v>0</v>
      </c>
      <c r="Z54" s="109">
        <v>0</v>
      </c>
      <c r="AA54" s="109">
        <v>0</v>
      </c>
      <c r="AB54" s="109">
        <v>0</v>
      </c>
      <c r="AC54" s="109">
        <v>0</v>
      </c>
      <c r="AD54" s="109">
        <v>0</v>
      </c>
      <c r="AE54" s="279">
        <f t="shared" si="3"/>
        <v>55173952</v>
      </c>
      <c r="AF54" s="279">
        <f t="shared" si="3"/>
        <v>43571503</v>
      </c>
      <c r="AG54" s="279">
        <f t="shared" si="3"/>
        <v>41680291</v>
      </c>
      <c r="AH54" s="279">
        <f t="shared" si="3"/>
        <v>46808582</v>
      </c>
      <c r="AI54" s="279">
        <f t="shared" si="2"/>
        <v>46808582</v>
      </c>
      <c r="AJ54" s="279">
        <f t="shared" si="2"/>
        <v>73808582</v>
      </c>
      <c r="AK54" s="279">
        <f t="shared" si="2"/>
        <v>46808582</v>
      </c>
      <c r="AL54" s="279">
        <f t="shared" si="2"/>
        <v>46808582</v>
      </c>
      <c r="AM54" s="279">
        <f t="shared" si="2"/>
        <v>46808582</v>
      </c>
      <c r="AN54" s="279">
        <f t="shared" si="2"/>
        <v>46808582</v>
      </c>
      <c r="AO54" s="279">
        <f t="shared" si="2"/>
        <v>70308582</v>
      </c>
      <c r="AP54" s="279">
        <f t="shared" si="2"/>
        <v>86468587</v>
      </c>
      <c r="AQ54" s="279">
        <f t="shared" si="2"/>
        <v>651862989</v>
      </c>
    </row>
    <row r="55" spans="2:43" x14ac:dyDescent="0.25">
      <c r="B55" s="29" t="s">
        <v>148</v>
      </c>
      <c r="C55" s="265">
        <v>583063025</v>
      </c>
      <c r="D55" s="265">
        <v>652563025</v>
      </c>
      <c r="E55" s="262">
        <v>55173952</v>
      </c>
      <c r="F55" s="262">
        <v>43571503</v>
      </c>
      <c r="G55" s="262">
        <v>41680291</v>
      </c>
      <c r="H55" s="262">
        <v>46808582</v>
      </c>
      <c r="I55" s="262">
        <v>46808582</v>
      </c>
      <c r="J55" s="262">
        <v>73808582</v>
      </c>
      <c r="K55" s="262">
        <v>46808582</v>
      </c>
      <c r="L55" s="262">
        <v>46808582</v>
      </c>
      <c r="M55" s="262">
        <v>46808582</v>
      </c>
      <c r="N55" s="262">
        <v>46808582</v>
      </c>
      <c r="O55" s="262">
        <v>70308582</v>
      </c>
      <c r="P55" s="262">
        <v>86468587</v>
      </c>
      <c r="Q55" s="268">
        <v>651862989</v>
      </c>
      <c r="R55" s="104">
        <v>0</v>
      </c>
      <c r="S55" s="12">
        <v>0</v>
      </c>
      <c r="T55" s="12">
        <v>0</v>
      </c>
      <c r="U55" s="12">
        <v>0</v>
      </c>
      <c r="V55" s="12">
        <v>0</v>
      </c>
      <c r="W55" s="12">
        <v>0</v>
      </c>
      <c r="X55" s="12">
        <v>0</v>
      </c>
      <c r="Y55" s="12">
        <v>0</v>
      </c>
      <c r="Z55" s="12">
        <v>0</v>
      </c>
      <c r="AA55" s="12">
        <v>0</v>
      </c>
      <c r="AB55" s="12">
        <v>0</v>
      </c>
      <c r="AC55" s="12">
        <v>0</v>
      </c>
      <c r="AD55" s="12">
        <v>0</v>
      </c>
      <c r="AE55" s="280">
        <f t="shared" si="3"/>
        <v>55173952</v>
      </c>
      <c r="AF55" s="280">
        <f t="shared" si="3"/>
        <v>43571503</v>
      </c>
      <c r="AG55" s="280">
        <f t="shared" si="3"/>
        <v>41680291</v>
      </c>
      <c r="AH55" s="280">
        <f t="shared" si="3"/>
        <v>46808582</v>
      </c>
      <c r="AI55" s="280">
        <f t="shared" si="2"/>
        <v>46808582</v>
      </c>
      <c r="AJ55" s="280">
        <f t="shared" si="2"/>
        <v>73808582</v>
      </c>
      <c r="AK55" s="280">
        <f t="shared" si="2"/>
        <v>46808582</v>
      </c>
      <c r="AL55" s="280">
        <f t="shared" si="2"/>
        <v>46808582</v>
      </c>
      <c r="AM55" s="280">
        <f t="shared" si="2"/>
        <v>46808582</v>
      </c>
      <c r="AN55" s="280">
        <f t="shared" si="2"/>
        <v>46808582</v>
      </c>
      <c r="AO55" s="280">
        <f t="shared" si="2"/>
        <v>70308582</v>
      </c>
      <c r="AP55" s="280">
        <f t="shared" si="2"/>
        <v>86468587</v>
      </c>
      <c r="AQ55" s="280">
        <f t="shared" si="2"/>
        <v>651862989</v>
      </c>
    </row>
    <row r="56" spans="2:43" x14ac:dyDescent="0.25">
      <c r="B56" s="28" t="s">
        <v>149</v>
      </c>
      <c r="C56" s="264">
        <v>5796132958</v>
      </c>
      <c r="D56" s="264">
        <v>5613794958</v>
      </c>
      <c r="E56" s="261">
        <v>224378378.62</v>
      </c>
      <c r="F56" s="261">
        <v>330055223.95999998</v>
      </c>
      <c r="G56" s="261">
        <v>399064463.78999996</v>
      </c>
      <c r="H56" s="261">
        <v>306530997.64999998</v>
      </c>
      <c r="I56" s="261">
        <v>151264930.75</v>
      </c>
      <c r="J56" s="261">
        <v>390162219.40999997</v>
      </c>
      <c r="K56" s="261">
        <v>294253234.17000002</v>
      </c>
      <c r="L56" s="261">
        <v>231220405.72000003</v>
      </c>
      <c r="M56" s="261">
        <v>399481244.64999998</v>
      </c>
      <c r="N56" s="261">
        <v>435773976.49000001</v>
      </c>
      <c r="O56" s="261">
        <v>426011242.27999997</v>
      </c>
      <c r="P56" s="261">
        <v>1073894594.5400002</v>
      </c>
      <c r="Q56" s="261">
        <v>4662090912.0299997</v>
      </c>
      <c r="R56" s="111">
        <v>0</v>
      </c>
      <c r="S56" s="109">
        <v>0</v>
      </c>
      <c r="T56" s="109">
        <v>0</v>
      </c>
      <c r="U56" s="109">
        <v>0</v>
      </c>
      <c r="V56" s="109">
        <v>0</v>
      </c>
      <c r="W56" s="109">
        <v>0</v>
      </c>
      <c r="X56" s="109">
        <v>0</v>
      </c>
      <c r="Y56" s="109">
        <v>0</v>
      </c>
      <c r="Z56" s="109">
        <v>0</v>
      </c>
      <c r="AA56" s="109">
        <v>0</v>
      </c>
      <c r="AB56" s="109">
        <v>0</v>
      </c>
      <c r="AC56" s="109">
        <v>0</v>
      </c>
      <c r="AD56" s="109">
        <v>0</v>
      </c>
      <c r="AE56" s="279">
        <f t="shared" si="3"/>
        <v>224378378.62</v>
      </c>
      <c r="AF56" s="279">
        <f t="shared" si="3"/>
        <v>330055223.95999998</v>
      </c>
      <c r="AG56" s="279">
        <f t="shared" si="3"/>
        <v>399064463.78999996</v>
      </c>
      <c r="AH56" s="279">
        <f t="shared" si="3"/>
        <v>306530997.64999998</v>
      </c>
      <c r="AI56" s="279">
        <f t="shared" si="2"/>
        <v>151264930.75</v>
      </c>
      <c r="AJ56" s="279">
        <f t="shared" si="2"/>
        <v>390162219.40999997</v>
      </c>
      <c r="AK56" s="279">
        <f t="shared" si="2"/>
        <v>294253234.17000002</v>
      </c>
      <c r="AL56" s="279">
        <f t="shared" si="2"/>
        <v>231220405.72000003</v>
      </c>
      <c r="AM56" s="279">
        <f t="shared" si="2"/>
        <v>399481244.64999998</v>
      </c>
      <c r="AN56" s="279">
        <f t="shared" si="2"/>
        <v>435773976.49000001</v>
      </c>
      <c r="AO56" s="279">
        <f t="shared" si="2"/>
        <v>426011242.27999997</v>
      </c>
      <c r="AP56" s="279">
        <f t="shared" si="2"/>
        <v>1073894594.5400002</v>
      </c>
      <c r="AQ56" s="279">
        <f t="shared" si="2"/>
        <v>4662090912.0299997</v>
      </c>
    </row>
    <row r="57" spans="2:43" x14ac:dyDescent="0.25">
      <c r="B57" s="29" t="s">
        <v>151</v>
      </c>
      <c r="C57" s="265">
        <v>5699652958</v>
      </c>
      <c r="D57" s="265">
        <v>5548794958</v>
      </c>
      <c r="E57" s="262">
        <v>224378378.62</v>
      </c>
      <c r="F57" s="262">
        <v>330055223.95999998</v>
      </c>
      <c r="G57" s="262">
        <v>399064463.78999996</v>
      </c>
      <c r="H57" s="262">
        <v>306530997.64999998</v>
      </c>
      <c r="I57" s="262">
        <v>151264930.75</v>
      </c>
      <c r="J57" s="262">
        <v>390162219.40999997</v>
      </c>
      <c r="K57" s="262">
        <v>294253234.17000002</v>
      </c>
      <c r="L57" s="262">
        <v>231220405.72000003</v>
      </c>
      <c r="M57" s="262">
        <v>399481244.64999998</v>
      </c>
      <c r="N57" s="262">
        <v>435773976.49000001</v>
      </c>
      <c r="O57" s="262">
        <v>426011242.27999997</v>
      </c>
      <c r="P57" s="262">
        <v>1008894594.5400002</v>
      </c>
      <c r="Q57" s="262">
        <v>4597090912.0299997</v>
      </c>
      <c r="R57" s="104">
        <v>0</v>
      </c>
      <c r="S57" s="12">
        <v>0</v>
      </c>
      <c r="T57" s="12">
        <v>0</v>
      </c>
      <c r="U57" s="12">
        <v>0</v>
      </c>
      <c r="V57" s="12">
        <v>0</v>
      </c>
      <c r="W57" s="12">
        <v>0</v>
      </c>
      <c r="X57" s="12">
        <v>0</v>
      </c>
      <c r="Y57" s="12">
        <v>0</v>
      </c>
      <c r="Z57" s="12">
        <v>0</v>
      </c>
      <c r="AA57" s="12">
        <v>0</v>
      </c>
      <c r="AB57" s="12">
        <v>0</v>
      </c>
      <c r="AC57" s="12">
        <v>0</v>
      </c>
      <c r="AD57" s="12">
        <v>0</v>
      </c>
      <c r="AE57" s="280">
        <f t="shared" si="3"/>
        <v>224378378.62</v>
      </c>
      <c r="AF57" s="280">
        <f t="shared" si="3"/>
        <v>330055223.95999998</v>
      </c>
      <c r="AG57" s="280">
        <f t="shared" si="3"/>
        <v>399064463.78999996</v>
      </c>
      <c r="AH57" s="280">
        <f t="shared" si="3"/>
        <v>306530997.64999998</v>
      </c>
      <c r="AI57" s="280">
        <f t="shared" si="2"/>
        <v>151264930.75</v>
      </c>
      <c r="AJ57" s="280">
        <f t="shared" si="2"/>
        <v>390162219.40999997</v>
      </c>
      <c r="AK57" s="280">
        <f t="shared" si="2"/>
        <v>294253234.17000002</v>
      </c>
      <c r="AL57" s="280">
        <f t="shared" si="2"/>
        <v>231220405.72000003</v>
      </c>
      <c r="AM57" s="280">
        <f t="shared" si="2"/>
        <v>399481244.64999998</v>
      </c>
      <c r="AN57" s="280">
        <f t="shared" si="2"/>
        <v>435773976.49000001</v>
      </c>
      <c r="AO57" s="280">
        <f t="shared" si="2"/>
        <v>426011242.27999997</v>
      </c>
      <c r="AP57" s="280">
        <f t="shared" si="2"/>
        <v>1008894594.5400002</v>
      </c>
      <c r="AQ57" s="280">
        <f t="shared" si="2"/>
        <v>4597090912.0299997</v>
      </c>
    </row>
    <row r="58" spans="2:43" x14ac:dyDescent="0.25">
      <c r="B58" s="29" t="s">
        <v>152</v>
      </c>
      <c r="C58" s="265">
        <v>96480000</v>
      </c>
      <c r="D58" s="265">
        <v>65000000</v>
      </c>
      <c r="E58" s="21">
        <v>0</v>
      </c>
      <c r="F58" s="21">
        <v>0</v>
      </c>
      <c r="G58" s="21">
        <v>0</v>
      </c>
      <c r="H58" s="21">
        <v>0</v>
      </c>
      <c r="I58" s="21">
        <v>0</v>
      </c>
      <c r="J58" s="21">
        <v>0</v>
      </c>
      <c r="K58" s="21">
        <v>0</v>
      </c>
      <c r="L58" s="21">
        <v>0</v>
      </c>
      <c r="M58" s="21">
        <v>0</v>
      </c>
      <c r="N58" s="21">
        <v>0</v>
      </c>
      <c r="O58" s="21">
        <v>0</v>
      </c>
      <c r="P58" s="262">
        <v>65000000</v>
      </c>
      <c r="Q58" s="262">
        <v>65000000</v>
      </c>
      <c r="R58" s="105">
        <v>0</v>
      </c>
      <c r="S58" s="12">
        <v>0</v>
      </c>
      <c r="T58" s="12">
        <v>0</v>
      </c>
      <c r="U58" s="12">
        <v>0</v>
      </c>
      <c r="V58" s="12">
        <v>0</v>
      </c>
      <c r="W58" s="12">
        <v>0</v>
      </c>
      <c r="X58" s="12">
        <v>0</v>
      </c>
      <c r="Y58" s="12">
        <v>0</v>
      </c>
      <c r="Z58" s="12">
        <v>0</v>
      </c>
      <c r="AA58" s="12">
        <v>0</v>
      </c>
      <c r="AB58" s="12">
        <v>0</v>
      </c>
      <c r="AC58" s="12">
        <v>0</v>
      </c>
      <c r="AD58" s="12">
        <v>0</v>
      </c>
      <c r="AE58" s="280">
        <f t="shared" si="3"/>
        <v>0</v>
      </c>
      <c r="AF58" s="280">
        <f t="shared" si="3"/>
        <v>0</v>
      </c>
      <c r="AG58" s="280">
        <f t="shared" si="3"/>
        <v>0</v>
      </c>
      <c r="AH58" s="280">
        <f t="shared" si="3"/>
        <v>0</v>
      </c>
      <c r="AI58" s="280">
        <f t="shared" si="2"/>
        <v>0</v>
      </c>
      <c r="AJ58" s="280">
        <f t="shared" si="2"/>
        <v>0</v>
      </c>
      <c r="AK58" s="280">
        <f t="shared" si="2"/>
        <v>0</v>
      </c>
      <c r="AL58" s="280">
        <f t="shared" si="2"/>
        <v>0</v>
      </c>
      <c r="AM58" s="280">
        <f t="shared" si="2"/>
        <v>0</v>
      </c>
      <c r="AN58" s="280">
        <f t="shared" si="2"/>
        <v>0</v>
      </c>
      <c r="AO58" s="280">
        <f t="shared" si="2"/>
        <v>0</v>
      </c>
      <c r="AP58" s="280">
        <f t="shared" si="2"/>
        <v>65000000</v>
      </c>
      <c r="AQ58" s="280">
        <f t="shared" si="2"/>
        <v>65000000</v>
      </c>
    </row>
    <row r="59" spans="2:43" x14ac:dyDescent="0.25">
      <c r="B59" s="24" t="s">
        <v>153</v>
      </c>
      <c r="C59" s="263">
        <v>3121405395</v>
      </c>
      <c r="D59" s="263">
        <v>3399799757.1900005</v>
      </c>
      <c r="E59" s="260">
        <v>100287154.5</v>
      </c>
      <c r="F59" s="260">
        <v>170367470.32000002</v>
      </c>
      <c r="G59" s="260">
        <v>219781821.04000002</v>
      </c>
      <c r="H59" s="260">
        <v>169226120.48999998</v>
      </c>
      <c r="I59" s="260">
        <v>191035221.59999999</v>
      </c>
      <c r="J59" s="260">
        <v>241354346.58000004</v>
      </c>
      <c r="K59" s="260">
        <v>180836870.97000003</v>
      </c>
      <c r="L59" s="260">
        <v>231939598.11000001</v>
      </c>
      <c r="M59" s="260">
        <v>210676630.69999999</v>
      </c>
      <c r="N59" s="260">
        <v>221802407.67999998</v>
      </c>
      <c r="O59" s="260">
        <v>207762299.57000002</v>
      </c>
      <c r="P59" s="260">
        <v>913647051.5999999</v>
      </c>
      <c r="Q59" s="260">
        <v>3058716993.1599998</v>
      </c>
      <c r="R59" s="19">
        <v>0</v>
      </c>
      <c r="S59" s="19">
        <v>0</v>
      </c>
      <c r="T59" s="19">
        <v>0</v>
      </c>
      <c r="U59" s="19">
        <v>0</v>
      </c>
      <c r="V59" s="19">
        <v>0</v>
      </c>
      <c r="W59" s="19">
        <v>0</v>
      </c>
      <c r="X59" s="19">
        <v>0</v>
      </c>
      <c r="Y59" s="19">
        <v>0</v>
      </c>
      <c r="Z59" s="19">
        <v>0</v>
      </c>
      <c r="AA59" s="19">
        <v>0</v>
      </c>
      <c r="AB59" s="19">
        <v>0</v>
      </c>
      <c r="AC59" s="19">
        <v>0</v>
      </c>
      <c r="AD59" s="19">
        <v>0</v>
      </c>
      <c r="AE59" s="273">
        <f t="shared" si="3"/>
        <v>100287154.5</v>
      </c>
      <c r="AF59" s="273">
        <f t="shared" si="3"/>
        <v>170367470.32000002</v>
      </c>
      <c r="AG59" s="273">
        <f t="shared" si="3"/>
        <v>219781821.04000002</v>
      </c>
      <c r="AH59" s="273">
        <f t="shared" si="3"/>
        <v>169226120.48999998</v>
      </c>
      <c r="AI59" s="273">
        <f t="shared" si="2"/>
        <v>191035221.59999999</v>
      </c>
      <c r="AJ59" s="273">
        <f t="shared" si="2"/>
        <v>241354346.58000004</v>
      </c>
      <c r="AK59" s="273">
        <f t="shared" si="2"/>
        <v>180836870.97000003</v>
      </c>
      <c r="AL59" s="273">
        <f t="shared" si="2"/>
        <v>231939598.11000001</v>
      </c>
      <c r="AM59" s="273">
        <f t="shared" si="2"/>
        <v>210676630.69999999</v>
      </c>
      <c r="AN59" s="273">
        <f t="shared" si="2"/>
        <v>221802407.67999998</v>
      </c>
      <c r="AO59" s="273">
        <f t="shared" si="2"/>
        <v>207762299.57000002</v>
      </c>
      <c r="AP59" s="273">
        <f t="shared" si="2"/>
        <v>913647051.5999999</v>
      </c>
      <c r="AQ59" s="273">
        <f t="shared" si="2"/>
        <v>3058716993.1599998</v>
      </c>
    </row>
    <row r="60" spans="2:43" x14ac:dyDescent="0.25">
      <c r="B60" s="28" t="s">
        <v>154</v>
      </c>
      <c r="C60" s="264">
        <v>1762186449</v>
      </c>
      <c r="D60" s="264">
        <v>1816749208.5400002</v>
      </c>
      <c r="E60" s="261">
        <v>36052549.969999999</v>
      </c>
      <c r="F60" s="261">
        <v>77710453.829999998</v>
      </c>
      <c r="G60" s="261">
        <v>113802472.46000001</v>
      </c>
      <c r="H60" s="261">
        <v>89395396.420000002</v>
      </c>
      <c r="I60" s="261">
        <v>89214671.600000009</v>
      </c>
      <c r="J60" s="261">
        <v>130981974.57000001</v>
      </c>
      <c r="K60" s="261">
        <v>87914029.829999998</v>
      </c>
      <c r="L60" s="261">
        <v>137514011.63999999</v>
      </c>
      <c r="M60" s="261">
        <v>116540977.00999999</v>
      </c>
      <c r="N60" s="261">
        <v>110507962.27</v>
      </c>
      <c r="O60" s="261">
        <v>89281830.150000006</v>
      </c>
      <c r="P60" s="261">
        <v>502452060.25999999</v>
      </c>
      <c r="Q60" s="261">
        <v>1581368390.01</v>
      </c>
      <c r="R60" s="106">
        <v>0</v>
      </c>
      <c r="S60" s="109">
        <v>0</v>
      </c>
      <c r="T60" s="109">
        <v>0</v>
      </c>
      <c r="U60" s="109">
        <v>0</v>
      </c>
      <c r="V60" s="109">
        <v>0</v>
      </c>
      <c r="W60" s="109">
        <v>0</v>
      </c>
      <c r="X60" s="109">
        <v>0</v>
      </c>
      <c r="Y60" s="109">
        <v>0</v>
      </c>
      <c r="Z60" s="109">
        <v>0</v>
      </c>
      <c r="AA60" s="109">
        <v>0</v>
      </c>
      <c r="AB60" s="109">
        <v>0</v>
      </c>
      <c r="AC60" s="109">
        <v>0</v>
      </c>
      <c r="AD60" s="109">
        <v>0</v>
      </c>
      <c r="AE60" s="279">
        <f t="shared" si="3"/>
        <v>36052549.969999999</v>
      </c>
      <c r="AF60" s="279">
        <f t="shared" si="3"/>
        <v>77710453.829999998</v>
      </c>
      <c r="AG60" s="279">
        <f t="shared" si="3"/>
        <v>113802472.46000001</v>
      </c>
      <c r="AH60" s="279">
        <f t="shared" si="3"/>
        <v>89395396.420000002</v>
      </c>
      <c r="AI60" s="279">
        <f t="shared" si="2"/>
        <v>89214671.600000009</v>
      </c>
      <c r="AJ60" s="279">
        <f t="shared" si="2"/>
        <v>130981974.57000001</v>
      </c>
      <c r="AK60" s="279">
        <f t="shared" si="2"/>
        <v>87914029.829999998</v>
      </c>
      <c r="AL60" s="279">
        <f t="shared" si="2"/>
        <v>137514011.63999999</v>
      </c>
      <c r="AM60" s="279">
        <f t="shared" si="2"/>
        <v>116540977.00999999</v>
      </c>
      <c r="AN60" s="279">
        <f t="shared" si="2"/>
        <v>110507962.27</v>
      </c>
      <c r="AO60" s="279">
        <f t="shared" si="2"/>
        <v>89281830.150000006</v>
      </c>
      <c r="AP60" s="279">
        <f t="shared" si="2"/>
        <v>502452060.25999999</v>
      </c>
      <c r="AQ60" s="279">
        <f t="shared" si="2"/>
        <v>1581368390.01</v>
      </c>
    </row>
    <row r="61" spans="2:43" x14ac:dyDescent="0.25">
      <c r="B61" s="29" t="s">
        <v>155</v>
      </c>
      <c r="C61" s="265">
        <v>572073262</v>
      </c>
      <c r="D61" s="265">
        <v>618785159</v>
      </c>
      <c r="E61" s="262">
        <v>27374191.870000001</v>
      </c>
      <c r="F61" s="262">
        <v>42373694.009999998</v>
      </c>
      <c r="G61" s="262">
        <v>51853792.170000002</v>
      </c>
      <c r="H61" s="262">
        <v>29384579.739999998</v>
      </c>
      <c r="I61" s="262">
        <v>36416399.820000008</v>
      </c>
      <c r="J61" s="262">
        <v>54421200.82</v>
      </c>
      <c r="K61" s="262">
        <v>33747851.969999999</v>
      </c>
      <c r="L61" s="262">
        <v>47868451.960000001</v>
      </c>
      <c r="M61" s="262">
        <v>41461531.439999998</v>
      </c>
      <c r="N61" s="262">
        <v>41717763.93</v>
      </c>
      <c r="O61" s="262">
        <v>46269026.060000002</v>
      </c>
      <c r="P61" s="262">
        <v>113048267.2</v>
      </c>
      <c r="Q61" s="262">
        <v>565936750.99000001</v>
      </c>
      <c r="R61" s="104">
        <v>0</v>
      </c>
      <c r="S61" s="12">
        <v>0</v>
      </c>
      <c r="T61" s="12">
        <v>0</v>
      </c>
      <c r="U61" s="12">
        <v>0</v>
      </c>
      <c r="V61" s="12">
        <v>0</v>
      </c>
      <c r="W61" s="12">
        <v>0</v>
      </c>
      <c r="X61" s="12">
        <v>0</v>
      </c>
      <c r="Y61" s="12">
        <v>0</v>
      </c>
      <c r="Z61" s="12">
        <v>0</v>
      </c>
      <c r="AA61" s="12">
        <v>0</v>
      </c>
      <c r="AB61" s="12">
        <v>0</v>
      </c>
      <c r="AC61" s="12">
        <v>0</v>
      </c>
      <c r="AD61" s="12">
        <v>0</v>
      </c>
      <c r="AE61" s="280">
        <f t="shared" si="3"/>
        <v>27374191.870000001</v>
      </c>
      <c r="AF61" s="280">
        <f t="shared" si="3"/>
        <v>42373694.009999998</v>
      </c>
      <c r="AG61" s="280">
        <f t="shared" si="3"/>
        <v>51853792.170000002</v>
      </c>
      <c r="AH61" s="280">
        <f t="shared" si="3"/>
        <v>29384579.739999998</v>
      </c>
      <c r="AI61" s="280">
        <f t="shared" si="2"/>
        <v>36416399.820000008</v>
      </c>
      <c r="AJ61" s="280">
        <f t="shared" si="2"/>
        <v>54421200.82</v>
      </c>
      <c r="AK61" s="280">
        <f t="shared" si="2"/>
        <v>33747851.969999999</v>
      </c>
      <c r="AL61" s="280">
        <f t="shared" si="2"/>
        <v>47868451.960000001</v>
      </c>
      <c r="AM61" s="280">
        <f t="shared" si="2"/>
        <v>41461531.439999998</v>
      </c>
      <c r="AN61" s="280">
        <f t="shared" si="2"/>
        <v>41717763.93</v>
      </c>
      <c r="AO61" s="280">
        <f t="shared" si="2"/>
        <v>46269026.060000002</v>
      </c>
      <c r="AP61" s="280">
        <f t="shared" si="2"/>
        <v>113048267.2</v>
      </c>
      <c r="AQ61" s="280">
        <f t="shared" si="2"/>
        <v>565936750.99000001</v>
      </c>
    </row>
    <row r="62" spans="2:43" x14ac:dyDescent="0.25">
      <c r="B62" s="29" t="s">
        <v>156</v>
      </c>
      <c r="C62" s="265">
        <v>512713428</v>
      </c>
      <c r="D62" s="265">
        <v>720303497.02000022</v>
      </c>
      <c r="E62" s="262">
        <v>6450203.9299999997</v>
      </c>
      <c r="F62" s="262">
        <v>32684870.500000004</v>
      </c>
      <c r="G62" s="262">
        <v>58403086.040000007</v>
      </c>
      <c r="H62" s="262">
        <v>36350593.670000002</v>
      </c>
      <c r="I62" s="262">
        <v>39782254.009999998</v>
      </c>
      <c r="J62" s="262">
        <v>38785870.479999997</v>
      </c>
      <c r="K62" s="262">
        <v>52231100.790000007</v>
      </c>
      <c r="L62" s="262">
        <v>50665449.759999998</v>
      </c>
      <c r="M62" s="262">
        <v>61160395.149999991</v>
      </c>
      <c r="N62" s="262">
        <v>54999216.18</v>
      </c>
      <c r="O62" s="262">
        <v>39115890.200000003</v>
      </c>
      <c r="P62" s="262">
        <v>108622299.04000001</v>
      </c>
      <c r="Q62" s="262">
        <v>579251229.75</v>
      </c>
      <c r="R62" s="105">
        <v>0</v>
      </c>
      <c r="S62" s="12">
        <v>0</v>
      </c>
      <c r="T62" s="12">
        <v>0</v>
      </c>
      <c r="U62" s="12">
        <v>0</v>
      </c>
      <c r="V62" s="12">
        <v>0</v>
      </c>
      <c r="W62" s="12">
        <v>0</v>
      </c>
      <c r="X62" s="12">
        <v>0</v>
      </c>
      <c r="Y62" s="12">
        <v>0</v>
      </c>
      <c r="Z62" s="12">
        <v>0</v>
      </c>
      <c r="AA62" s="12">
        <v>0</v>
      </c>
      <c r="AB62" s="12">
        <v>0</v>
      </c>
      <c r="AC62" s="12">
        <v>0</v>
      </c>
      <c r="AD62" s="12">
        <v>0</v>
      </c>
      <c r="AE62" s="280">
        <f t="shared" si="3"/>
        <v>6450203.9299999997</v>
      </c>
      <c r="AF62" s="280">
        <f t="shared" si="3"/>
        <v>32684870.500000004</v>
      </c>
      <c r="AG62" s="280">
        <f t="shared" si="3"/>
        <v>58403086.040000007</v>
      </c>
      <c r="AH62" s="280">
        <f t="shared" si="3"/>
        <v>36350593.670000002</v>
      </c>
      <c r="AI62" s="280">
        <f t="shared" si="2"/>
        <v>39782254.009999998</v>
      </c>
      <c r="AJ62" s="280">
        <f t="shared" si="2"/>
        <v>38785870.479999997</v>
      </c>
      <c r="AK62" s="280">
        <f t="shared" si="2"/>
        <v>52231100.790000007</v>
      </c>
      <c r="AL62" s="280">
        <f t="shared" si="2"/>
        <v>50665449.759999998</v>
      </c>
      <c r="AM62" s="280">
        <f t="shared" si="2"/>
        <v>61160395.149999991</v>
      </c>
      <c r="AN62" s="280">
        <f t="shared" si="2"/>
        <v>54999216.18</v>
      </c>
      <c r="AO62" s="280">
        <f t="shared" si="2"/>
        <v>39115890.200000003</v>
      </c>
      <c r="AP62" s="280">
        <f t="shared" si="2"/>
        <v>108622299.04000001</v>
      </c>
      <c r="AQ62" s="280">
        <f t="shared" si="2"/>
        <v>579251229.75</v>
      </c>
    </row>
    <row r="63" spans="2:43" x14ac:dyDescent="0.25">
      <c r="B63" s="29" t="s">
        <v>157</v>
      </c>
      <c r="C63" s="265">
        <v>677399759</v>
      </c>
      <c r="D63" s="265">
        <v>477660552.51999998</v>
      </c>
      <c r="E63" s="262">
        <v>2228154.17</v>
      </c>
      <c r="F63" s="262">
        <v>2651889.3199999998</v>
      </c>
      <c r="G63" s="262">
        <v>3545594.25</v>
      </c>
      <c r="H63" s="262">
        <v>23660223.010000002</v>
      </c>
      <c r="I63" s="262">
        <v>13016017.77</v>
      </c>
      <c r="J63" s="262">
        <v>37774903.270000003</v>
      </c>
      <c r="K63" s="262">
        <v>1935077.07</v>
      </c>
      <c r="L63" s="262">
        <v>38980109.920000002</v>
      </c>
      <c r="M63" s="262">
        <v>13919050.42</v>
      </c>
      <c r="N63" s="262">
        <v>13790982.16</v>
      </c>
      <c r="O63" s="262">
        <v>3896913.89</v>
      </c>
      <c r="P63" s="262">
        <v>280781494.01999998</v>
      </c>
      <c r="Q63" s="262">
        <v>436180409.26999998</v>
      </c>
      <c r="R63" s="105">
        <v>0</v>
      </c>
      <c r="S63" s="12">
        <v>0</v>
      </c>
      <c r="T63" s="12">
        <v>0</v>
      </c>
      <c r="U63" s="12">
        <v>0</v>
      </c>
      <c r="V63" s="12">
        <v>0</v>
      </c>
      <c r="W63" s="12">
        <v>0</v>
      </c>
      <c r="X63" s="12">
        <v>0</v>
      </c>
      <c r="Y63" s="12">
        <v>0</v>
      </c>
      <c r="Z63" s="12">
        <v>0</v>
      </c>
      <c r="AA63" s="12">
        <v>0</v>
      </c>
      <c r="AB63" s="12">
        <v>0</v>
      </c>
      <c r="AC63" s="12">
        <v>0</v>
      </c>
      <c r="AD63" s="12">
        <v>0</v>
      </c>
      <c r="AE63" s="280">
        <f t="shared" si="3"/>
        <v>2228154.17</v>
      </c>
      <c r="AF63" s="280">
        <f t="shared" si="3"/>
        <v>2651889.3199999998</v>
      </c>
      <c r="AG63" s="280">
        <f t="shared" si="3"/>
        <v>3545594.25</v>
      </c>
      <c r="AH63" s="280">
        <f t="shared" si="3"/>
        <v>23660223.010000002</v>
      </c>
      <c r="AI63" s="280">
        <f t="shared" si="2"/>
        <v>13016017.77</v>
      </c>
      <c r="AJ63" s="280">
        <f t="shared" si="2"/>
        <v>37774903.270000003</v>
      </c>
      <c r="AK63" s="280">
        <f t="shared" si="2"/>
        <v>1935077.07</v>
      </c>
      <c r="AL63" s="280">
        <f t="shared" si="2"/>
        <v>38980109.920000002</v>
      </c>
      <c r="AM63" s="280">
        <f t="shared" si="2"/>
        <v>13919050.42</v>
      </c>
      <c r="AN63" s="280">
        <f t="shared" si="2"/>
        <v>13790982.16</v>
      </c>
      <c r="AO63" s="280">
        <f t="shared" si="2"/>
        <v>3896913.89</v>
      </c>
      <c r="AP63" s="280">
        <f t="shared" si="2"/>
        <v>280781494.01999998</v>
      </c>
      <c r="AQ63" s="280">
        <f t="shared" si="2"/>
        <v>436180409.26999998</v>
      </c>
    </row>
    <row r="64" spans="2:43" x14ac:dyDescent="0.25">
      <c r="B64" s="28" t="s">
        <v>158</v>
      </c>
      <c r="C64" s="264">
        <v>1359218946</v>
      </c>
      <c r="D64" s="264">
        <v>1583050548.6500001</v>
      </c>
      <c r="E64" s="261">
        <v>64234604.530000001</v>
      </c>
      <c r="F64" s="261">
        <v>92657016.48999998</v>
      </c>
      <c r="G64" s="261">
        <v>105979348.58</v>
      </c>
      <c r="H64" s="261">
        <v>79830724.070000008</v>
      </c>
      <c r="I64" s="261">
        <v>101820550</v>
      </c>
      <c r="J64" s="261">
        <v>110372372.00999998</v>
      </c>
      <c r="K64" s="261">
        <v>92922841.140000001</v>
      </c>
      <c r="L64" s="261">
        <v>94425586.469999984</v>
      </c>
      <c r="M64" s="261">
        <v>94135653.690000013</v>
      </c>
      <c r="N64" s="261">
        <v>111294445.41</v>
      </c>
      <c r="O64" s="261">
        <v>118480469.42</v>
      </c>
      <c r="P64" s="261">
        <v>411194991.33999997</v>
      </c>
      <c r="Q64" s="261">
        <v>1477348603.1499999</v>
      </c>
      <c r="R64" s="111">
        <v>0</v>
      </c>
      <c r="S64" s="109">
        <v>0</v>
      </c>
      <c r="T64" s="109">
        <v>0</v>
      </c>
      <c r="U64" s="109">
        <v>0</v>
      </c>
      <c r="V64" s="109">
        <v>0</v>
      </c>
      <c r="W64" s="109">
        <v>0</v>
      </c>
      <c r="X64" s="109">
        <v>0</v>
      </c>
      <c r="Y64" s="109">
        <v>0</v>
      </c>
      <c r="Z64" s="109">
        <v>0</v>
      </c>
      <c r="AA64" s="109">
        <v>0</v>
      </c>
      <c r="AB64" s="109">
        <v>0</v>
      </c>
      <c r="AC64" s="109">
        <v>0</v>
      </c>
      <c r="AD64" s="109">
        <v>0</v>
      </c>
      <c r="AE64" s="279">
        <f t="shared" si="3"/>
        <v>64234604.530000001</v>
      </c>
      <c r="AF64" s="279">
        <f t="shared" si="3"/>
        <v>92657016.48999998</v>
      </c>
      <c r="AG64" s="279">
        <f t="shared" si="3"/>
        <v>105979348.58</v>
      </c>
      <c r="AH64" s="279">
        <f t="shared" si="3"/>
        <v>79830724.070000008</v>
      </c>
      <c r="AI64" s="279">
        <f t="shared" si="2"/>
        <v>101820550</v>
      </c>
      <c r="AJ64" s="279">
        <f t="shared" si="2"/>
        <v>110372372.00999998</v>
      </c>
      <c r="AK64" s="279">
        <f t="shared" si="2"/>
        <v>92922841.140000001</v>
      </c>
      <c r="AL64" s="279">
        <f t="shared" si="2"/>
        <v>94425586.469999984</v>
      </c>
      <c r="AM64" s="279">
        <f t="shared" si="2"/>
        <v>94135653.690000013</v>
      </c>
      <c r="AN64" s="279">
        <f t="shared" si="2"/>
        <v>111294445.41</v>
      </c>
      <c r="AO64" s="279">
        <f t="shared" si="2"/>
        <v>118480469.42</v>
      </c>
      <c r="AP64" s="279">
        <f t="shared" si="2"/>
        <v>411194991.33999997</v>
      </c>
      <c r="AQ64" s="279">
        <f t="shared" si="2"/>
        <v>1477348603.1499999</v>
      </c>
    </row>
    <row r="65" spans="2:43" x14ac:dyDescent="0.25">
      <c r="B65" s="29" t="s">
        <v>159</v>
      </c>
      <c r="C65" s="265">
        <v>961737722</v>
      </c>
      <c r="D65" s="265">
        <v>1264720856.6500001</v>
      </c>
      <c r="E65" s="262">
        <v>46713110.960000001</v>
      </c>
      <c r="F65" s="262">
        <v>71845291.749999985</v>
      </c>
      <c r="G65" s="262">
        <v>83398838.379999995</v>
      </c>
      <c r="H65" s="262">
        <v>59669368.440000005</v>
      </c>
      <c r="I65" s="262">
        <v>81788971.810000002</v>
      </c>
      <c r="J65" s="262">
        <v>81683602.679999977</v>
      </c>
      <c r="K65" s="262">
        <v>71646967.200000003</v>
      </c>
      <c r="L65" s="262">
        <v>74315333.529999986</v>
      </c>
      <c r="M65" s="262">
        <v>73894863.230000004</v>
      </c>
      <c r="N65" s="262">
        <v>91551941.260000005</v>
      </c>
      <c r="O65" s="262">
        <v>93878489.329999998</v>
      </c>
      <c r="P65" s="262">
        <v>355242573.78999996</v>
      </c>
      <c r="Q65" s="262">
        <v>1185629352.3600001</v>
      </c>
      <c r="R65" s="104">
        <v>0</v>
      </c>
      <c r="S65" s="12">
        <v>0</v>
      </c>
      <c r="T65" s="12">
        <v>0</v>
      </c>
      <c r="U65" s="12">
        <v>0</v>
      </c>
      <c r="V65" s="12">
        <v>0</v>
      </c>
      <c r="W65" s="12">
        <v>0</v>
      </c>
      <c r="X65" s="12">
        <v>0</v>
      </c>
      <c r="Y65" s="12">
        <v>0</v>
      </c>
      <c r="Z65" s="12">
        <v>0</v>
      </c>
      <c r="AA65" s="12">
        <v>0</v>
      </c>
      <c r="AB65" s="12">
        <v>0</v>
      </c>
      <c r="AC65" s="12">
        <v>0</v>
      </c>
      <c r="AD65" s="12">
        <v>0</v>
      </c>
      <c r="AE65" s="280">
        <f t="shared" si="3"/>
        <v>46713110.960000001</v>
      </c>
      <c r="AF65" s="280">
        <f t="shared" si="3"/>
        <v>71845291.749999985</v>
      </c>
      <c r="AG65" s="280">
        <f t="shared" si="3"/>
        <v>83398838.379999995</v>
      </c>
      <c r="AH65" s="280">
        <f t="shared" si="3"/>
        <v>59669368.440000005</v>
      </c>
      <c r="AI65" s="280">
        <f t="shared" si="2"/>
        <v>81788971.810000002</v>
      </c>
      <c r="AJ65" s="280">
        <f t="shared" si="2"/>
        <v>81683602.679999977</v>
      </c>
      <c r="AK65" s="280">
        <f t="shared" si="2"/>
        <v>71646967.200000003</v>
      </c>
      <c r="AL65" s="280">
        <f t="shared" si="2"/>
        <v>74315333.529999986</v>
      </c>
      <c r="AM65" s="280">
        <f t="shared" si="2"/>
        <v>73894863.230000004</v>
      </c>
      <c r="AN65" s="280">
        <f t="shared" si="2"/>
        <v>91551941.260000005</v>
      </c>
      <c r="AO65" s="280">
        <f t="shared" si="2"/>
        <v>93878489.329999998</v>
      </c>
      <c r="AP65" s="280">
        <f t="shared" si="2"/>
        <v>355242573.78999996</v>
      </c>
      <c r="AQ65" s="280">
        <f t="shared" si="2"/>
        <v>1185629352.3600001</v>
      </c>
    </row>
    <row r="66" spans="2:43" x14ac:dyDescent="0.25">
      <c r="B66" s="29" t="s">
        <v>161</v>
      </c>
      <c r="C66" s="265">
        <v>397481224</v>
      </c>
      <c r="D66" s="265">
        <v>318329692</v>
      </c>
      <c r="E66" s="262">
        <v>17521493.57</v>
      </c>
      <c r="F66" s="262">
        <v>20811724.739999998</v>
      </c>
      <c r="G66" s="262">
        <v>22580510.199999999</v>
      </c>
      <c r="H66" s="262">
        <v>20161355.629999999</v>
      </c>
      <c r="I66" s="262">
        <v>20031578.190000001</v>
      </c>
      <c r="J66" s="262">
        <v>28688769.329999998</v>
      </c>
      <c r="K66" s="262">
        <v>21275873.940000001</v>
      </c>
      <c r="L66" s="262">
        <v>20110252.940000001</v>
      </c>
      <c r="M66" s="262">
        <v>20240790.459999997</v>
      </c>
      <c r="N66" s="262">
        <v>19742504.149999999</v>
      </c>
      <c r="O66" s="262">
        <v>24601980.09</v>
      </c>
      <c r="P66" s="262">
        <v>55952417.549999997</v>
      </c>
      <c r="Q66" s="262">
        <v>291719250.79000002</v>
      </c>
      <c r="R66" s="105">
        <v>0</v>
      </c>
      <c r="S66" s="12">
        <v>0</v>
      </c>
      <c r="T66" s="12">
        <v>0</v>
      </c>
      <c r="U66" s="12">
        <v>0</v>
      </c>
      <c r="V66" s="12">
        <v>0</v>
      </c>
      <c r="W66" s="12">
        <v>0</v>
      </c>
      <c r="X66" s="12">
        <v>0</v>
      </c>
      <c r="Y66" s="12">
        <v>0</v>
      </c>
      <c r="Z66" s="12">
        <v>0</v>
      </c>
      <c r="AA66" s="12">
        <v>0</v>
      </c>
      <c r="AB66" s="12">
        <v>0</v>
      </c>
      <c r="AC66" s="12">
        <v>0</v>
      </c>
      <c r="AD66" s="12">
        <v>0</v>
      </c>
      <c r="AE66" s="280">
        <f t="shared" si="3"/>
        <v>17521493.57</v>
      </c>
      <c r="AF66" s="280">
        <f t="shared" si="3"/>
        <v>20811724.739999998</v>
      </c>
      <c r="AG66" s="280">
        <f t="shared" si="3"/>
        <v>22580510.199999999</v>
      </c>
      <c r="AH66" s="280">
        <f t="shared" si="3"/>
        <v>20161355.629999999</v>
      </c>
      <c r="AI66" s="280">
        <f t="shared" si="2"/>
        <v>20031578.190000001</v>
      </c>
      <c r="AJ66" s="280">
        <f t="shared" si="2"/>
        <v>28688769.329999998</v>
      </c>
      <c r="AK66" s="280">
        <f t="shared" si="2"/>
        <v>21275873.940000001</v>
      </c>
      <c r="AL66" s="280">
        <f t="shared" si="2"/>
        <v>20110252.940000001</v>
      </c>
      <c r="AM66" s="280">
        <f t="shared" si="2"/>
        <v>20240790.459999997</v>
      </c>
      <c r="AN66" s="280">
        <f t="shared" si="2"/>
        <v>19742504.149999999</v>
      </c>
      <c r="AO66" s="280">
        <f t="shared" si="2"/>
        <v>24601980.09</v>
      </c>
      <c r="AP66" s="280">
        <f t="shared" si="2"/>
        <v>55952417.549999997</v>
      </c>
      <c r="AQ66" s="280">
        <f t="shared" si="2"/>
        <v>291719250.79000002</v>
      </c>
    </row>
    <row r="67" spans="2:43" x14ac:dyDescent="0.25">
      <c r="B67" s="24" t="s">
        <v>162</v>
      </c>
      <c r="C67" s="263">
        <v>301633339359</v>
      </c>
      <c r="D67" s="263">
        <v>306905743723.08997</v>
      </c>
      <c r="E67" s="260">
        <v>17696238365.219994</v>
      </c>
      <c r="F67" s="260">
        <v>24212778103.609997</v>
      </c>
      <c r="G67" s="260">
        <v>25148696623.150005</v>
      </c>
      <c r="H67" s="260">
        <v>19731759116.360001</v>
      </c>
      <c r="I67" s="260">
        <v>22374276872.900005</v>
      </c>
      <c r="J67" s="260">
        <v>24210495427.590008</v>
      </c>
      <c r="K67" s="260">
        <v>21531266237.850002</v>
      </c>
      <c r="L67" s="260">
        <v>24592280159.079998</v>
      </c>
      <c r="M67" s="260">
        <v>22769707220.870007</v>
      </c>
      <c r="N67" s="260">
        <v>21737633112.360012</v>
      </c>
      <c r="O67" s="260">
        <v>27633741604.550003</v>
      </c>
      <c r="P67" s="260">
        <v>50073723453.010017</v>
      </c>
      <c r="Q67" s="260">
        <v>301712596296.55005</v>
      </c>
      <c r="R67" s="19">
        <v>0</v>
      </c>
      <c r="S67" s="19">
        <v>0</v>
      </c>
      <c r="T67" s="260">
        <v>100000000</v>
      </c>
      <c r="U67" s="260">
        <v>100000000</v>
      </c>
      <c r="V67" s="19">
        <v>0</v>
      </c>
      <c r="W67" s="19">
        <v>0</v>
      </c>
      <c r="X67" s="19">
        <v>0</v>
      </c>
      <c r="Y67" s="19">
        <v>0</v>
      </c>
      <c r="Z67" s="260">
        <v>220000000</v>
      </c>
      <c r="AA67" s="260">
        <v>204000000</v>
      </c>
      <c r="AB67" s="19">
        <v>0</v>
      </c>
      <c r="AC67" s="260">
        <v>100000000</v>
      </c>
      <c r="AD67" s="260">
        <v>724000000</v>
      </c>
      <c r="AE67" s="273">
        <f t="shared" si="3"/>
        <v>17696238365.219994</v>
      </c>
      <c r="AF67" s="273">
        <f t="shared" si="3"/>
        <v>24212778103.609997</v>
      </c>
      <c r="AG67" s="273">
        <f t="shared" si="3"/>
        <v>25248696623.150005</v>
      </c>
      <c r="AH67" s="273">
        <f t="shared" si="3"/>
        <v>19831759116.360001</v>
      </c>
      <c r="AI67" s="273">
        <f t="shared" si="2"/>
        <v>22374276872.900005</v>
      </c>
      <c r="AJ67" s="273">
        <f t="shared" si="2"/>
        <v>24210495427.590008</v>
      </c>
      <c r="AK67" s="273">
        <f t="shared" si="2"/>
        <v>21531266237.850002</v>
      </c>
      <c r="AL67" s="273">
        <f t="shared" si="2"/>
        <v>24592280159.079998</v>
      </c>
      <c r="AM67" s="273">
        <f t="shared" si="2"/>
        <v>22989707220.870007</v>
      </c>
      <c r="AN67" s="273">
        <f t="shared" si="2"/>
        <v>21941633112.360012</v>
      </c>
      <c r="AO67" s="273">
        <f t="shared" si="2"/>
        <v>27633741604.550003</v>
      </c>
      <c r="AP67" s="273">
        <f t="shared" si="2"/>
        <v>50173723453.010017</v>
      </c>
      <c r="AQ67" s="273">
        <f t="shared" si="2"/>
        <v>302436596296.55005</v>
      </c>
    </row>
    <row r="68" spans="2:43" x14ac:dyDescent="0.25">
      <c r="B68" s="28" t="s">
        <v>163</v>
      </c>
      <c r="C68" s="264">
        <v>11607302413</v>
      </c>
      <c r="D68" s="264">
        <v>15025865271.15</v>
      </c>
      <c r="E68" s="261">
        <v>139825725.83000001</v>
      </c>
      <c r="F68" s="261">
        <v>1579752057.04</v>
      </c>
      <c r="G68" s="261">
        <v>1293516150.4100001</v>
      </c>
      <c r="H68" s="261">
        <v>1075413534.0699999</v>
      </c>
      <c r="I68" s="261">
        <v>1247626836.99</v>
      </c>
      <c r="J68" s="261">
        <v>735608136.53999996</v>
      </c>
      <c r="K68" s="261">
        <v>757530981.86000001</v>
      </c>
      <c r="L68" s="261">
        <v>1010176481.34</v>
      </c>
      <c r="M68" s="261">
        <v>966123436.47000003</v>
      </c>
      <c r="N68" s="261">
        <v>744019007.75999999</v>
      </c>
      <c r="O68" s="261">
        <v>1454447134.4400001</v>
      </c>
      <c r="P68" s="261">
        <v>3977848094.5299997</v>
      </c>
      <c r="Q68" s="261">
        <v>14981887577.279999</v>
      </c>
      <c r="R68" s="106">
        <v>0</v>
      </c>
      <c r="S68" s="109">
        <v>0</v>
      </c>
      <c r="T68" s="109">
        <v>0</v>
      </c>
      <c r="U68" s="109">
        <v>0</v>
      </c>
      <c r="V68" s="109">
        <v>0</v>
      </c>
      <c r="W68" s="109">
        <v>0</v>
      </c>
      <c r="X68" s="109">
        <v>0</v>
      </c>
      <c r="Y68" s="109">
        <v>0</v>
      </c>
      <c r="Z68" s="109">
        <v>0</v>
      </c>
      <c r="AA68" s="109">
        <v>0</v>
      </c>
      <c r="AB68" s="109">
        <v>0</v>
      </c>
      <c r="AC68" s="109">
        <v>0</v>
      </c>
      <c r="AD68" s="109">
        <v>0</v>
      </c>
      <c r="AE68" s="279">
        <f t="shared" si="3"/>
        <v>139825725.83000001</v>
      </c>
      <c r="AF68" s="279">
        <f t="shared" si="3"/>
        <v>1579752057.04</v>
      </c>
      <c r="AG68" s="279">
        <f t="shared" si="3"/>
        <v>1293516150.4100001</v>
      </c>
      <c r="AH68" s="279">
        <f t="shared" si="3"/>
        <v>1075413534.0699999</v>
      </c>
      <c r="AI68" s="279">
        <f t="shared" si="2"/>
        <v>1247626836.99</v>
      </c>
      <c r="AJ68" s="279">
        <f t="shared" si="2"/>
        <v>735608136.53999996</v>
      </c>
      <c r="AK68" s="279">
        <f t="shared" si="2"/>
        <v>757530981.86000001</v>
      </c>
      <c r="AL68" s="279">
        <f t="shared" si="2"/>
        <v>1010176481.34</v>
      </c>
      <c r="AM68" s="279">
        <f t="shared" si="2"/>
        <v>966123436.47000003</v>
      </c>
      <c r="AN68" s="279">
        <f t="shared" si="2"/>
        <v>744019007.75999999</v>
      </c>
      <c r="AO68" s="279">
        <f t="shared" si="2"/>
        <v>1454447134.4400001</v>
      </c>
      <c r="AP68" s="279">
        <f t="shared" si="2"/>
        <v>3977848094.5299997</v>
      </c>
      <c r="AQ68" s="279">
        <f t="shared" si="2"/>
        <v>14981887577.279999</v>
      </c>
    </row>
    <row r="69" spans="2:43" x14ac:dyDescent="0.25">
      <c r="B69" s="29" t="s">
        <v>164</v>
      </c>
      <c r="C69" s="265">
        <v>200000000</v>
      </c>
      <c r="D69" s="265">
        <v>131524990</v>
      </c>
      <c r="E69" s="262">
        <v>3665462.25</v>
      </c>
      <c r="F69" s="21">
        <v>0</v>
      </c>
      <c r="G69" s="262">
        <v>3991587.6</v>
      </c>
      <c r="H69" s="21">
        <v>0</v>
      </c>
      <c r="I69" s="262">
        <v>7997405.2999999998</v>
      </c>
      <c r="J69" s="21">
        <v>0</v>
      </c>
      <c r="K69" s="21">
        <v>0</v>
      </c>
      <c r="L69" s="262">
        <v>52246170.460000001</v>
      </c>
      <c r="M69" s="262">
        <v>7721700.2799999993</v>
      </c>
      <c r="N69" s="21">
        <v>0</v>
      </c>
      <c r="O69" s="21">
        <v>0</v>
      </c>
      <c r="P69" s="262">
        <v>34428463.450000003</v>
      </c>
      <c r="Q69" s="262">
        <v>110050789.34</v>
      </c>
      <c r="R69" s="104">
        <v>0</v>
      </c>
      <c r="S69" s="12">
        <v>0</v>
      </c>
      <c r="T69" s="12">
        <v>0</v>
      </c>
      <c r="U69" s="12">
        <v>0</v>
      </c>
      <c r="V69" s="12">
        <v>0</v>
      </c>
      <c r="W69" s="12">
        <v>0</v>
      </c>
      <c r="X69" s="12">
        <v>0</v>
      </c>
      <c r="Y69" s="12">
        <v>0</v>
      </c>
      <c r="Z69" s="12">
        <v>0</v>
      </c>
      <c r="AA69" s="12">
        <v>0</v>
      </c>
      <c r="AB69" s="12">
        <v>0</v>
      </c>
      <c r="AC69" s="12">
        <v>0</v>
      </c>
      <c r="AD69" s="12">
        <v>0</v>
      </c>
      <c r="AE69" s="280">
        <f t="shared" si="3"/>
        <v>3665462.25</v>
      </c>
      <c r="AF69" s="280">
        <f t="shared" si="3"/>
        <v>0</v>
      </c>
      <c r="AG69" s="280">
        <f t="shared" si="3"/>
        <v>3991587.6</v>
      </c>
      <c r="AH69" s="280">
        <f t="shared" si="3"/>
        <v>0</v>
      </c>
      <c r="AI69" s="280">
        <f t="shared" si="2"/>
        <v>7997405.2999999998</v>
      </c>
      <c r="AJ69" s="280">
        <f t="shared" si="2"/>
        <v>0</v>
      </c>
      <c r="AK69" s="280">
        <f t="shared" si="2"/>
        <v>0</v>
      </c>
      <c r="AL69" s="280">
        <f t="shared" si="2"/>
        <v>52246170.460000001</v>
      </c>
      <c r="AM69" s="280">
        <f t="shared" si="2"/>
        <v>7721700.2799999993</v>
      </c>
      <c r="AN69" s="280">
        <f t="shared" si="2"/>
        <v>0</v>
      </c>
      <c r="AO69" s="280">
        <f t="shared" si="2"/>
        <v>0</v>
      </c>
      <c r="AP69" s="280">
        <f t="shared" si="2"/>
        <v>34428463.450000003</v>
      </c>
      <c r="AQ69" s="280">
        <f t="shared" si="2"/>
        <v>110050789.34</v>
      </c>
    </row>
    <row r="70" spans="2:43" x14ac:dyDescent="0.25">
      <c r="B70" s="29" t="s">
        <v>165</v>
      </c>
      <c r="C70" s="265">
        <v>204511575</v>
      </c>
      <c r="D70" s="265">
        <v>27703272</v>
      </c>
      <c r="E70" s="262">
        <v>1326636.58</v>
      </c>
      <c r="F70" s="262">
        <v>1854235.52</v>
      </c>
      <c r="G70" s="262">
        <v>1859907.4</v>
      </c>
      <c r="H70" s="262">
        <v>1889602.48</v>
      </c>
      <c r="I70" s="262">
        <v>1360258.87</v>
      </c>
      <c r="J70" s="262">
        <v>2304900.46</v>
      </c>
      <c r="K70" s="262">
        <v>1926187.06</v>
      </c>
      <c r="L70" s="262">
        <v>2793121.13</v>
      </c>
      <c r="M70" s="262">
        <v>1918236.48</v>
      </c>
      <c r="N70" s="262">
        <v>1922981.61</v>
      </c>
      <c r="O70" s="262">
        <v>1998729.44</v>
      </c>
      <c r="P70" s="262">
        <v>5688134.3100000005</v>
      </c>
      <c r="Q70" s="262">
        <v>26842931.340000004</v>
      </c>
      <c r="R70" s="105">
        <v>0</v>
      </c>
      <c r="S70" s="12">
        <v>0</v>
      </c>
      <c r="T70" s="12">
        <v>0</v>
      </c>
      <c r="U70" s="12">
        <v>0</v>
      </c>
      <c r="V70" s="12">
        <v>0</v>
      </c>
      <c r="W70" s="12">
        <v>0</v>
      </c>
      <c r="X70" s="12">
        <v>0</v>
      </c>
      <c r="Y70" s="12">
        <v>0</v>
      </c>
      <c r="Z70" s="12">
        <v>0</v>
      </c>
      <c r="AA70" s="12">
        <v>0</v>
      </c>
      <c r="AB70" s="12">
        <v>0</v>
      </c>
      <c r="AC70" s="12">
        <v>0</v>
      </c>
      <c r="AD70" s="12">
        <v>0</v>
      </c>
      <c r="AE70" s="280">
        <f t="shared" si="3"/>
        <v>1326636.58</v>
      </c>
      <c r="AF70" s="280">
        <f t="shared" si="3"/>
        <v>1854235.52</v>
      </c>
      <c r="AG70" s="280">
        <f t="shared" si="3"/>
        <v>1859907.4</v>
      </c>
      <c r="AH70" s="280">
        <f t="shared" si="3"/>
        <v>1889602.48</v>
      </c>
      <c r="AI70" s="280">
        <f t="shared" si="2"/>
        <v>1360258.87</v>
      </c>
      <c r="AJ70" s="280">
        <f t="shared" si="2"/>
        <v>2304900.46</v>
      </c>
      <c r="AK70" s="280">
        <f t="shared" si="2"/>
        <v>1926187.06</v>
      </c>
      <c r="AL70" s="280">
        <f t="shared" si="2"/>
        <v>2793121.13</v>
      </c>
      <c r="AM70" s="280">
        <f t="shared" si="2"/>
        <v>1918236.48</v>
      </c>
      <c r="AN70" s="280">
        <f t="shared" si="2"/>
        <v>1922981.61</v>
      </c>
      <c r="AO70" s="280">
        <f t="shared" si="2"/>
        <v>1998729.44</v>
      </c>
      <c r="AP70" s="280">
        <f t="shared" si="2"/>
        <v>5688134.3100000005</v>
      </c>
      <c r="AQ70" s="280">
        <f t="shared" si="2"/>
        <v>26842931.340000004</v>
      </c>
    </row>
    <row r="71" spans="2:43" x14ac:dyDescent="0.25">
      <c r="B71" s="29" t="s">
        <v>166</v>
      </c>
      <c r="C71" s="265">
        <v>11189814252</v>
      </c>
      <c r="D71" s="265">
        <v>14349041935</v>
      </c>
      <c r="E71" s="262">
        <v>134833627</v>
      </c>
      <c r="F71" s="262">
        <v>1577897821.52</v>
      </c>
      <c r="G71" s="262">
        <v>1222033488.25</v>
      </c>
      <c r="H71" s="262">
        <v>1073523931.59</v>
      </c>
      <c r="I71" s="262">
        <v>1238269172.8199999</v>
      </c>
      <c r="J71" s="262">
        <v>733303236.07999992</v>
      </c>
      <c r="K71" s="262">
        <v>755604794.79999995</v>
      </c>
      <c r="L71" s="262">
        <v>955137189.75</v>
      </c>
      <c r="M71" s="262">
        <v>956483499.71000004</v>
      </c>
      <c r="N71" s="262">
        <v>742096026.14999998</v>
      </c>
      <c r="O71" s="262">
        <v>1441665205</v>
      </c>
      <c r="P71" s="262">
        <v>3497763456.7800002</v>
      </c>
      <c r="Q71" s="262">
        <v>14328611449.450001</v>
      </c>
      <c r="R71" s="105">
        <v>0</v>
      </c>
      <c r="S71" s="12">
        <v>0</v>
      </c>
      <c r="T71" s="12">
        <v>0</v>
      </c>
      <c r="U71" s="12">
        <v>0</v>
      </c>
      <c r="V71" s="12">
        <v>0</v>
      </c>
      <c r="W71" s="12">
        <v>0</v>
      </c>
      <c r="X71" s="12">
        <v>0</v>
      </c>
      <c r="Y71" s="12">
        <v>0</v>
      </c>
      <c r="Z71" s="12">
        <v>0</v>
      </c>
      <c r="AA71" s="12">
        <v>0</v>
      </c>
      <c r="AB71" s="12">
        <v>0</v>
      </c>
      <c r="AC71" s="12">
        <v>0</v>
      </c>
      <c r="AD71" s="12">
        <v>0</v>
      </c>
      <c r="AE71" s="280">
        <f t="shared" si="3"/>
        <v>134833627</v>
      </c>
      <c r="AF71" s="280">
        <f t="shared" si="3"/>
        <v>1577897821.52</v>
      </c>
      <c r="AG71" s="280">
        <f t="shared" si="3"/>
        <v>1222033488.25</v>
      </c>
      <c r="AH71" s="280">
        <f t="shared" si="3"/>
        <v>1073523931.59</v>
      </c>
      <c r="AI71" s="280">
        <f t="shared" si="2"/>
        <v>1238269172.8199999</v>
      </c>
      <c r="AJ71" s="280">
        <f t="shared" si="2"/>
        <v>733303236.07999992</v>
      </c>
      <c r="AK71" s="280">
        <f t="shared" si="2"/>
        <v>755604794.79999995</v>
      </c>
      <c r="AL71" s="280">
        <f t="shared" si="2"/>
        <v>955137189.75</v>
      </c>
      <c r="AM71" s="280">
        <f t="shared" si="2"/>
        <v>956483499.71000004</v>
      </c>
      <c r="AN71" s="280">
        <f t="shared" si="2"/>
        <v>742096026.14999998</v>
      </c>
      <c r="AO71" s="280">
        <f t="shared" si="2"/>
        <v>1441665205</v>
      </c>
      <c r="AP71" s="280">
        <f t="shared" si="2"/>
        <v>3497763456.7800002</v>
      </c>
      <c r="AQ71" s="280">
        <f t="shared" si="2"/>
        <v>14328611449.450001</v>
      </c>
    </row>
    <row r="72" spans="2:43" x14ac:dyDescent="0.25">
      <c r="B72" s="29" t="s">
        <v>230</v>
      </c>
      <c r="C72" s="265">
        <v>12976586</v>
      </c>
      <c r="D72" s="265">
        <v>517595074.14999998</v>
      </c>
      <c r="E72" s="21">
        <v>0</v>
      </c>
      <c r="F72" s="21">
        <v>0</v>
      </c>
      <c r="G72" s="262">
        <v>65631167.159999989</v>
      </c>
      <c r="H72" s="21">
        <v>0</v>
      </c>
      <c r="I72" s="21">
        <v>0</v>
      </c>
      <c r="J72" s="21">
        <v>0</v>
      </c>
      <c r="K72" s="21">
        <v>0</v>
      </c>
      <c r="L72" s="21">
        <v>0</v>
      </c>
      <c r="M72" s="21">
        <v>0</v>
      </c>
      <c r="N72" s="21">
        <v>0</v>
      </c>
      <c r="O72" s="262">
        <v>10783200</v>
      </c>
      <c r="P72" s="262">
        <v>439968039.99000001</v>
      </c>
      <c r="Q72" s="262">
        <v>516382407.14999998</v>
      </c>
      <c r="R72" s="105">
        <v>0</v>
      </c>
      <c r="S72" s="12">
        <v>0</v>
      </c>
      <c r="T72" s="12">
        <v>0</v>
      </c>
      <c r="U72" s="12">
        <v>0</v>
      </c>
      <c r="V72" s="12">
        <v>0</v>
      </c>
      <c r="W72" s="12">
        <v>0</v>
      </c>
      <c r="X72" s="12">
        <v>0</v>
      </c>
      <c r="Y72" s="12">
        <v>0</v>
      </c>
      <c r="Z72" s="12">
        <v>0</v>
      </c>
      <c r="AA72" s="12">
        <v>0</v>
      </c>
      <c r="AB72" s="12">
        <v>0</v>
      </c>
      <c r="AC72" s="12">
        <v>0</v>
      </c>
      <c r="AD72" s="12">
        <v>0</v>
      </c>
      <c r="AE72" s="280">
        <f t="shared" si="3"/>
        <v>0</v>
      </c>
      <c r="AF72" s="280">
        <f t="shared" si="3"/>
        <v>0</v>
      </c>
      <c r="AG72" s="280">
        <f t="shared" si="3"/>
        <v>65631167.159999989</v>
      </c>
      <c r="AH72" s="280">
        <f t="shared" si="3"/>
        <v>0</v>
      </c>
      <c r="AI72" s="280">
        <f t="shared" si="2"/>
        <v>0</v>
      </c>
      <c r="AJ72" s="280">
        <f t="shared" si="2"/>
        <v>0</v>
      </c>
      <c r="AK72" s="280">
        <f t="shared" si="2"/>
        <v>0</v>
      </c>
      <c r="AL72" s="280">
        <f t="shared" si="2"/>
        <v>0</v>
      </c>
      <c r="AM72" s="280">
        <f t="shared" ref="AM72:AQ109" si="4">M72+Z72</f>
        <v>0</v>
      </c>
      <c r="AN72" s="280">
        <f t="shared" si="4"/>
        <v>0</v>
      </c>
      <c r="AO72" s="280">
        <f t="shared" si="4"/>
        <v>10783200</v>
      </c>
      <c r="AP72" s="280">
        <f t="shared" si="4"/>
        <v>439968039.99000001</v>
      </c>
      <c r="AQ72" s="280">
        <f t="shared" si="4"/>
        <v>516382407.14999998</v>
      </c>
    </row>
    <row r="73" spans="2:43" x14ac:dyDescent="0.25">
      <c r="B73" s="28" t="s">
        <v>167</v>
      </c>
      <c r="C73" s="264">
        <v>71907052183</v>
      </c>
      <c r="D73" s="264">
        <v>69715391059.190002</v>
      </c>
      <c r="E73" s="261">
        <v>3453793307.6500001</v>
      </c>
      <c r="F73" s="261">
        <v>5519163446.6100006</v>
      </c>
      <c r="G73" s="261">
        <v>5315014430.0699997</v>
      </c>
      <c r="H73" s="261">
        <v>4079692013.23</v>
      </c>
      <c r="I73" s="261">
        <v>4828163071.3000002</v>
      </c>
      <c r="J73" s="261">
        <v>5052475695.8999996</v>
      </c>
      <c r="K73" s="261">
        <v>5143578830.7299995</v>
      </c>
      <c r="L73" s="261">
        <v>5044974161.2800007</v>
      </c>
      <c r="M73" s="261">
        <v>4963079939.6700001</v>
      </c>
      <c r="N73" s="261">
        <v>5054762425.1800013</v>
      </c>
      <c r="O73" s="261">
        <v>7383346723.8500004</v>
      </c>
      <c r="P73" s="261">
        <v>12011741451.859995</v>
      </c>
      <c r="Q73" s="261">
        <v>67849785497.330002</v>
      </c>
      <c r="R73" s="110">
        <v>0</v>
      </c>
      <c r="S73" s="109">
        <v>0</v>
      </c>
      <c r="T73" s="109">
        <v>0</v>
      </c>
      <c r="U73" s="109">
        <v>0</v>
      </c>
      <c r="V73" s="109">
        <v>0</v>
      </c>
      <c r="W73" s="109">
        <v>0</v>
      </c>
      <c r="X73" s="109">
        <v>0</v>
      </c>
      <c r="Y73" s="109">
        <v>0</v>
      </c>
      <c r="Z73" s="109">
        <v>0</v>
      </c>
      <c r="AA73" s="109">
        <v>0</v>
      </c>
      <c r="AB73" s="109">
        <v>0</v>
      </c>
      <c r="AC73" s="109">
        <v>0</v>
      </c>
      <c r="AD73" s="109">
        <v>0</v>
      </c>
      <c r="AE73" s="279">
        <f t="shared" si="3"/>
        <v>3453793307.6500001</v>
      </c>
      <c r="AF73" s="279">
        <f t="shared" si="3"/>
        <v>5519163446.6100006</v>
      </c>
      <c r="AG73" s="279">
        <f t="shared" si="3"/>
        <v>5315014430.0699997</v>
      </c>
      <c r="AH73" s="279">
        <f t="shared" si="3"/>
        <v>4079692013.23</v>
      </c>
      <c r="AI73" s="279">
        <f t="shared" si="3"/>
        <v>4828163071.3000002</v>
      </c>
      <c r="AJ73" s="279">
        <f t="shared" si="3"/>
        <v>5052475695.8999996</v>
      </c>
      <c r="AK73" s="279">
        <f t="shared" si="3"/>
        <v>5143578830.7299995</v>
      </c>
      <c r="AL73" s="279">
        <f t="shared" si="3"/>
        <v>5044974161.2800007</v>
      </c>
      <c r="AM73" s="279">
        <f t="shared" si="4"/>
        <v>4963079939.6700001</v>
      </c>
      <c r="AN73" s="279">
        <f t="shared" si="4"/>
        <v>5054762425.1800013</v>
      </c>
      <c r="AO73" s="279">
        <f t="shared" si="4"/>
        <v>7383346723.8500004</v>
      </c>
      <c r="AP73" s="279">
        <f t="shared" si="4"/>
        <v>12011741451.859995</v>
      </c>
      <c r="AQ73" s="279">
        <f t="shared" si="4"/>
        <v>67849785497.330002</v>
      </c>
    </row>
    <row r="74" spans="2:43" x14ac:dyDescent="0.25">
      <c r="B74" s="29" t="s">
        <v>169</v>
      </c>
      <c r="C74" s="265">
        <v>1421412264</v>
      </c>
      <c r="D74" s="265">
        <v>1481496147.9499998</v>
      </c>
      <c r="E74" s="262">
        <v>101561628.64</v>
      </c>
      <c r="F74" s="262">
        <v>110573038.54000001</v>
      </c>
      <c r="G74" s="262">
        <v>115058801.16</v>
      </c>
      <c r="H74" s="262">
        <v>104008528.32000001</v>
      </c>
      <c r="I74" s="262">
        <v>104093864.69000001</v>
      </c>
      <c r="J74" s="262">
        <v>124184333.17999999</v>
      </c>
      <c r="K74" s="262">
        <v>120516393.95</v>
      </c>
      <c r="L74" s="262">
        <v>115720055.45999999</v>
      </c>
      <c r="M74" s="262">
        <v>126877397.05</v>
      </c>
      <c r="N74" s="262">
        <v>107167844.79000001</v>
      </c>
      <c r="O74" s="262">
        <v>151435717.73999998</v>
      </c>
      <c r="P74" s="262">
        <v>164615814.19000003</v>
      </c>
      <c r="Q74" s="262">
        <v>1445813417.71</v>
      </c>
      <c r="R74" s="105">
        <v>0</v>
      </c>
      <c r="S74" s="12">
        <v>0</v>
      </c>
      <c r="T74" s="12">
        <v>0</v>
      </c>
      <c r="U74" s="12">
        <v>0</v>
      </c>
      <c r="V74" s="12">
        <v>0</v>
      </c>
      <c r="W74" s="12">
        <v>0</v>
      </c>
      <c r="X74" s="12">
        <v>0</v>
      </c>
      <c r="Y74" s="12">
        <v>0</v>
      </c>
      <c r="Z74" s="12">
        <v>0</v>
      </c>
      <c r="AA74" s="12">
        <v>0</v>
      </c>
      <c r="AB74" s="12">
        <v>0</v>
      </c>
      <c r="AC74" s="12">
        <v>0</v>
      </c>
      <c r="AD74" s="12">
        <v>0</v>
      </c>
      <c r="AE74" s="280">
        <f t="shared" si="3"/>
        <v>101561628.64</v>
      </c>
      <c r="AF74" s="280">
        <f t="shared" si="3"/>
        <v>110573038.54000001</v>
      </c>
      <c r="AG74" s="280">
        <f t="shared" si="3"/>
        <v>115058801.16</v>
      </c>
      <c r="AH74" s="280">
        <f t="shared" si="3"/>
        <v>104008528.32000001</v>
      </c>
      <c r="AI74" s="280">
        <f t="shared" si="3"/>
        <v>104093864.69000001</v>
      </c>
      <c r="AJ74" s="280">
        <f t="shared" si="3"/>
        <v>124184333.17999999</v>
      </c>
      <c r="AK74" s="280">
        <f t="shared" si="3"/>
        <v>120516393.95</v>
      </c>
      <c r="AL74" s="280">
        <f t="shared" si="3"/>
        <v>115720055.45999999</v>
      </c>
      <c r="AM74" s="280">
        <f t="shared" si="4"/>
        <v>126877397.05</v>
      </c>
      <c r="AN74" s="280">
        <f t="shared" si="4"/>
        <v>107167844.79000001</v>
      </c>
      <c r="AO74" s="280">
        <f t="shared" si="4"/>
        <v>151435717.73999998</v>
      </c>
      <c r="AP74" s="280">
        <f t="shared" si="4"/>
        <v>164615814.19000003</v>
      </c>
      <c r="AQ74" s="280">
        <f t="shared" si="4"/>
        <v>1445813417.71</v>
      </c>
    </row>
    <row r="75" spans="2:43" x14ac:dyDescent="0.25">
      <c r="B75" s="29" t="s">
        <v>170</v>
      </c>
      <c r="C75" s="265">
        <v>11293073928</v>
      </c>
      <c r="D75" s="265">
        <v>10805257773.85</v>
      </c>
      <c r="E75" s="262">
        <v>40396005.869999997</v>
      </c>
      <c r="F75" s="262">
        <v>900424706.66999996</v>
      </c>
      <c r="G75" s="262">
        <v>454514182.88</v>
      </c>
      <c r="H75" s="262">
        <v>317720789.68000001</v>
      </c>
      <c r="I75" s="262">
        <v>335226300.44999999</v>
      </c>
      <c r="J75" s="262">
        <v>702616220.57999992</v>
      </c>
      <c r="K75" s="262">
        <v>1112426400.4000001</v>
      </c>
      <c r="L75" s="262">
        <v>871810192.66000009</v>
      </c>
      <c r="M75" s="262">
        <v>279136631.84000003</v>
      </c>
      <c r="N75" s="262">
        <v>762276214.04999995</v>
      </c>
      <c r="O75" s="262">
        <v>740427095.49000013</v>
      </c>
      <c r="P75" s="262">
        <v>3562078761.0500002</v>
      </c>
      <c r="Q75" s="262">
        <v>10079053501.620001</v>
      </c>
      <c r="R75" s="105">
        <v>0</v>
      </c>
      <c r="S75" s="12">
        <v>0</v>
      </c>
      <c r="T75" s="12">
        <v>0</v>
      </c>
      <c r="U75" s="12">
        <v>0</v>
      </c>
      <c r="V75" s="12">
        <v>0</v>
      </c>
      <c r="W75" s="12">
        <v>0</v>
      </c>
      <c r="X75" s="12">
        <v>0</v>
      </c>
      <c r="Y75" s="12">
        <v>0</v>
      </c>
      <c r="Z75" s="12">
        <v>0</v>
      </c>
      <c r="AA75" s="12">
        <v>0</v>
      </c>
      <c r="AB75" s="12">
        <v>0</v>
      </c>
      <c r="AC75" s="12">
        <v>0</v>
      </c>
      <c r="AD75" s="12">
        <v>0</v>
      </c>
      <c r="AE75" s="280">
        <f t="shared" si="3"/>
        <v>40396005.869999997</v>
      </c>
      <c r="AF75" s="280">
        <f t="shared" si="3"/>
        <v>900424706.66999996</v>
      </c>
      <c r="AG75" s="280">
        <f t="shared" si="3"/>
        <v>454514182.88</v>
      </c>
      <c r="AH75" s="280">
        <f t="shared" si="3"/>
        <v>317720789.68000001</v>
      </c>
      <c r="AI75" s="280">
        <f t="shared" si="3"/>
        <v>335226300.44999999</v>
      </c>
      <c r="AJ75" s="280">
        <f t="shared" si="3"/>
        <v>702616220.57999992</v>
      </c>
      <c r="AK75" s="280">
        <f t="shared" si="3"/>
        <v>1112426400.4000001</v>
      </c>
      <c r="AL75" s="280">
        <f t="shared" si="3"/>
        <v>871810192.66000009</v>
      </c>
      <c r="AM75" s="280">
        <f t="shared" si="4"/>
        <v>279136631.84000003</v>
      </c>
      <c r="AN75" s="280">
        <f t="shared" si="4"/>
        <v>762276214.04999995</v>
      </c>
      <c r="AO75" s="280">
        <f t="shared" si="4"/>
        <v>740427095.49000013</v>
      </c>
      <c r="AP75" s="280">
        <f t="shared" si="4"/>
        <v>3562078761.0500002</v>
      </c>
      <c r="AQ75" s="280">
        <f t="shared" si="4"/>
        <v>10079053501.620001</v>
      </c>
    </row>
    <row r="76" spans="2:43" x14ac:dyDescent="0.25">
      <c r="B76" s="29" t="s">
        <v>171</v>
      </c>
      <c r="C76" s="265">
        <v>141710733</v>
      </c>
      <c r="D76" s="265">
        <v>393358522.67000002</v>
      </c>
      <c r="E76" s="262">
        <v>10831542</v>
      </c>
      <c r="F76" s="262">
        <v>10831542</v>
      </c>
      <c r="G76" s="262">
        <v>73513527</v>
      </c>
      <c r="H76" s="262">
        <v>31725537</v>
      </c>
      <c r="I76" s="262">
        <v>31725537</v>
      </c>
      <c r="J76" s="262">
        <v>31751127.600000001</v>
      </c>
      <c r="K76" s="262">
        <v>31320897</v>
      </c>
      <c r="L76" s="262">
        <v>32148345.460000001</v>
      </c>
      <c r="M76" s="262">
        <v>31768017</v>
      </c>
      <c r="N76" s="262">
        <v>31764941.5</v>
      </c>
      <c r="O76" s="262">
        <v>41128634</v>
      </c>
      <c r="P76" s="262">
        <v>32913278.520000007</v>
      </c>
      <c r="Q76" s="262">
        <v>391422926.07999998</v>
      </c>
      <c r="R76" s="105">
        <v>0</v>
      </c>
      <c r="S76" s="12">
        <v>0</v>
      </c>
      <c r="T76" s="12">
        <v>0</v>
      </c>
      <c r="U76" s="12">
        <v>0</v>
      </c>
      <c r="V76" s="12">
        <v>0</v>
      </c>
      <c r="W76" s="12">
        <v>0</v>
      </c>
      <c r="X76" s="12">
        <v>0</v>
      </c>
      <c r="Y76" s="12">
        <v>0</v>
      </c>
      <c r="Z76" s="12">
        <v>0</v>
      </c>
      <c r="AA76" s="12">
        <v>0</v>
      </c>
      <c r="AB76" s="12">
        <v>0</v>
      </c>
      <c r="AC76" s="12">
        <v>0</v>
      </c>
      <c r="AD76" s="12">
        <v>0</v>
      </c>
      <c r="AE76" s="280">
        <f t="shared" si="3"/>
        <v>10831542</v>
      </c>
      <c r="AF76" s="280">
        <f t="shared" si="3"/>
        <v>10831542</v>
      </c>
      <c r="AG76" s="280">
        <f t="shared" si="3"/>
        <v>73513527</v>
      </c>
      <c r="AH76" s="280">
        <f t="shared" si="3"/>
        <v>31725537</v>
      </c>
      <c r="AI76" s="280">
        <f t="shared" si="3"/>
        <v>31725537</v>
      </c>
      <c r="AJ76" s="280">
        <f t="shared" si="3"/>
        <v>31751127.600000001</v>
      </c>
      <c r="AK76" s="280">
        <f t="shared" si="3"/>
        <v>31320897</v>
      </c>
      <c r="AL76" s="280">
        <f t="shared" si="3"/>
        <v>32148345.460000001</v>
      </c>
      <c r="AM76" s="280">
        <f t="shared" si="4"/>
        <v>31768017</v>
      </c>
      <c r="AN76" s="280">
        <f t="shared" si="4"/>
        <v>31764941.5</v>
      </c>
      <c r="AO76" s="280">
        <f t="shared" si="4"/>
        <v>41128634</v>
      </c>
      <c r="AP76" s="280">
        <f t="shared" si="4"/>
        <v>32913278.520000007</v>
      </c>
      <c r="AQ76" s="280">
        <f t="shared" si="4"/>
        <v>391422926.07999998</v>
      </c>
    </row>
    <row r="77" spans="2:43" x14ac:dyDescent="0.25">
      <c r="B77" s="29" t="s">
        <v>172</v>
      </c>
      <c r="C77" s="265">
        <v>59050855258</v>
      </c>
      <c r="D77" s="265">
        <v>57035278614.720001</v>
      </c>
      <c r="E77" s="262">
        <v>3301004131.1399999</v>
      </c>
      <c r="F77" s="262">
        <v>4497334159.4000006</v>
      </c>
      <c r="G77" s="262">
        <v>4671927919.0299997</v>
      </c>
      <c r="H77" s="262">
        <v>3626237158.23</v>
      </c>
      <c r="I77" s="262">
        <v>4357117369.1599998</v>
      </c>
      <c r="J77" s="262">
        <v>4193924014.5400009</v>
      </c>
      <c r="K77" s="262">
        <v>3879315139.3800001</v>
      </c>
      <c r="L77" s="262">
        <v>4025295567.6999993</v>
      </c>
      <c r="M77" s="262">
        <v>4525297893.7799997</v>
      </c>
      <c r="N77" s="262">
        <v>4153553424.8400002</v>
      </c>
      <c r="O77" s="262">
        <v>6450355276.6199999</v>
      </c>
      <c r="P77" s="262">
        <v>8252133598.1000013</v>
      </c>
      <c r="Q77" s="262">
        <v>55933495651.919998</v>
      </c>
      <c r="R77" s="105">
        <v>0</v>
      </c>
      <c r="S77" s="12">
        <v>0</v>
      </c>
      <c r="T77" s="12">
        <v>0</v>
      </c>
      <c r="U77" s="12">
        <v>0</v>
      </c>
      <c r="V77" s="12">
        <v>0</v>
      </c>
      <c r="W77" s="12">
        <v>0</v>
      </c>
      <c r="X77" s="12">
        <v>0</v>
      </c>
      <c r="Y77" s="12">
        <v>0</v>
      </c>
      <c r="Z77" s="12">
        <v>0</v>
      </c>
      <c r="AA77" s="12">
        <v>0</v>
      </c>
      <c r="AB77" s="12">
        <v>0</v>
      </c>
      <c r="AC77" s="12">
        <v>0</v>
      </c>
      <c r="AD77" s="12">
        <v>0</v>
      </c>
      <c r="AE77" s="280">
        <f t="shared" si="3"/>
        <v>3301004131.1399999</v>
      </c>
      <c r="AF77" s="280">
        <f t="shared" si="3"/>
        <v>4497334159.4000006</v>
      </c>
      <c r="AG77" s="280">
        <f t="shared" si="3"/>
        <v>4671927919.0299997</v>
      </c>
      <c r="AH77" s="280">
        <f t="shared" si="3"/>
        <v>3626237158.23</v>
      </c>
      <c r="AI77" s="280">
        <f t="shared" si="3"/>
        <v>4357117369.1599998</v>
      </c>
      <c r="AJ77" s="280">
        <f t="shared" si="3"/>
        <v>4193924014.5400009</v>
      </c>
      <c r="AK77" s="280">
        <f t="shared" si="3"/>
        <v>3879315139.3800001</v>
      </c>
      <c r="AL77" s="280">
        <f t="shared" si="3"/>
        <v>4025295567.6999993</v>
      </c>
      <c r="AM77" s="280">
        <f t="shared" si="4"/>
        <v>4525297893.7799997</v>
      </c>
      <c r="AN77" s="280">
        <f t="shared" si="4"/>
        <v>4153553424.8400002</v>
      </c>
      <c r="AO77" s="280">
        <f t="shared" si="4"/>
        <v>6450355276.6199999</v>
      </c>
      <c r="AP77" s="280">
        <f t="shared" si="4"/>
        <v>8252133598.1000013</v>
      </c>
      <c r="AQ77" s="280">
        <f t="shared" si="4"/>
        <v>55933495651.919998</v>
      </c>
    </row>
    <row r="78" spans="2:43" x14ac:dyDescent="0.25">
      <c r="B78" s="28" t="s">
        <v>173</v>
      </c>
      <c r="C78" s="264">
        <v>4922499077</v>
      </c>
      <c r="D78" s="264">
        <v>5860150168.7300005</v>
      </c>
      <c r="E78" s="261">
        <v>233255494.53</v>
      </c>
      <c r="F78" s="261">
        <v>393683722.52999997</v>
      </c>
      <c r="G78" s="261">
        <v>536597250.71999991</v>
      </c>
      <c r="H78" s="261">
        <v>369091691.44</v>
      </c>
      <c r="I78" s="261">
        <v>407674890.95000005</v>
      </c>
      <c r="J78" s="261">
        <v>525794551.75999987</v>
      </c>
      <c r="K78" s="261">
        <v>345097449.28999996</v>
      </c>
      <c r="L78" s="261">
        <v>413932834.78999996</v>
      </c>
      <c r="M78" s="261">
        <v>556340106.59000003</v>
      </c>
      <c r="N78" s="261">
        <v>379881263.56</v>
      </c>
      <c r="O78" s="261">
        <v>567363927.95000005</v>
      </c>
      <c r="P78" s="261">
        <v>849957831.82000005</v>
      </c>
      <c r="Q78" s="261">
        <v>5578671015.9299994</v>
      </c>
      <c r="R78" s="111">
        <v>0</v>
      </c>
      <c r="S78" s="109">
        <v>0</v>
      </c>
      <c r="T78" s="109">
        <v>0</v>
      </c>
      <c r="U78" s="109">
        <v>0</v>
      </c>
      <c r="V78" s="109">
        <v>0</v>
      </c>
      <c r="W78" s="109">
        <v>0</v>
      </c>
      <c r="X78" s="109">
        <v>0</v>
      </c>
      <c r="Y78" s="109">
        <v>0</v>
      </c>
      <c r="Z78" s="109">
        <v>0</v>
      </c>
      <c r="AA78" s="109">
        <v>0</v>
      </c>
      <c r="AB78" s="109">
        <v>0</v>
      </c>
      <c r="AC78" s="109">
        <v>0</v>
      </c>
      <c r="AD78" s="109">
        <v>0</v>
      </c>
      <c r="AE78" s="279">
        <f t="shared" si="3"/>
        <v>233255494.53</v>
      </c>
      <c r="AF78" s="279">
        <f t="shared" si="3"/>
        <v>393683722.52999997</v>
      </c>
      <c r="AG78" s="279">
        <f t="shared" si="3"/>
        <v>536597250.71999991</v>
      </c>
      <c r="AH78" s="279">
        <f t="shared" si="3"/>
        <v>369091691.44</v>
      </c>
      <c r="AI78" s="279">
        <f t="shared" si="3"/>
        <v>407674890.95000005</v>
      </c>
      <c r="AJ78" s="279">
        <f t="shared" si="3"/>
        <v>525794551.75999987</v>
      </c>
      <c r="AK78" s="279">
        <f t="shared" si="3"/>
        <v>345097449.28999996</v>
      </c>
      <c r="AL78" s="279">
        <f t="shared" si="3"/>
        <v>413932834.78999996</v>
      </c>
      <c r="AM78" s="279">
        <f t="shared" si="4"/>
        <v>556340106.59000003</v>
      </c>
      <c r="AN78" s="279">
        <f t="shared" si="4"/>
        <v>379881263.56</v>
      </c>
      <c r="AO78" s="279">
        <f t="shared" si="4"/>
        <v>567363927.95000005</v>
      </c>
      <c r="AP78" s="279">
        <f t="shared" si="4"/>
        <v>849957831.82000005</v>
      </c>
      <c r="AQ78" s="279">
        <f t="shared" si="4"/>
        <v>5578671015.9299994</v>
      </c>
    </row>
    <row r="79" spans="2:43" x14ac:dyDescent="0.25">
      <c r="B79" s="29" t="s">
        <v>174</v>
      </c>
      <c r="C79" s="265">
        <v>915811992</v>
      </c>
      <c r="D79" s="265">
        <v>942736352.21999991</v>
      </c>
      <c r="E79" s="262">
        <v>10437798.67</v>
      </c>
      <c r="F79" s="262">
        <v>101772871.90000001</v>
      </c>
      <c r="G79" s="262">
        <v>92045837.519999996</v>
      </c>
      <c r="H79" s="262">
        <v>60063026.75</v>
      </c>
      <c r="I79" s="262">
        <v>58635046.829999998</v>
      </c>
      <c r="J79" s="262">
        <v>131010803.7</v>
      </c>
      <c r="K79" s="262">
        <v>14264381.27</v>
      </c>
      <c r="L79" s="262">
        <v>71701342.429999992</v>
      </c>
      <c r="M79" s="262">
        <v>129774077.25999999</v>
      </c>
      <c r="N79" s="262">
        <v>30810991.219999999</v>
      </c>
      <c r="O79" s="262">
        <v>58879306.119999997</v>
      </c>
      <c r="P79" s="262">
        <v>153443807.06999999</v>
      </c>
      <c r="Q79" s="262">
        <v>912839290.74000001</v>
      </c>
      <c r="R79" s="104">
        <v>0</v>
      </c>
      <c r="S79" s="12">
        <v>0</v>
      </c>
      <c r="T79" s="12">
        <v>0</v>
      </c>
      <c r="U79" s="12">
        <v>0</v>
      </c>
      <c r="V79" s="12">
        <v>0</v>
      </c>
      <c r="W79" s="12">
        <v>0</v>
      </c>
      <c r="X79" s="12">
        <v>0</v>
      </c>
      <c r="Y79" s="12">
        <v>0</v>
      </c>
      <c r="Z79" s="12">
        <v>0</v>
      </c>
      <c r="AA79" s="12">
        <v>0</v>
      </c>
      <c r="AB79" s="12">
        <v>0</v>
      </c>
      <c r="AC79" s="12">
        <v>0</v>
      </c>
      <c r="AD79" s="12">
        <v>0</v>
      </c>
      <c r="AE79" s="280">
        <f t="shared" si="3"/>
        <v>10437798.67</v>
      </c>
      <c r="AF79" s="280">
        <f t="shared" si="3"/>
        <v>101772871.90000001</v>
      </c>
      <c r="AG79" s="280">
        <f t="shared" si="3"/>
        <v>92045837.519999996</v>
      </c>
      <c r="AH79" s="280">
        <f t="shared" si="3"/>
        <v>60063026.75</v>
      </c>
      <c r="AI79" s="280">
        <f t="shared" si="3"/>
        <v>58635046.829999998</v>
      </c>
      <c r="AJ79" s="280">
        <f t="shared" si="3"/>
        <v>131010803.7</v>
      </c>
      <c r="AK79" s="280">
        <f t="shared" si="3"/>
        <v>14264381.27</v>
      </c>
      <c r="AL79" s="280">
        <f t="shared" si="3"/>
        <v>71701342.429999992</v>
      </c>
      <c r="AM79" s="280">
        <f t="shared" si="4"/>
        <v>129774077.25999999</v>
      </c>
      <c r="AN79" s="280">
        <f t="shared" si="4"/>
        <v>30810991.219999999</v>
      </c>
      <c r="AO79" s="280">
        <f t="shared" si="4"/>
        <v>58879306.119999997</v>
      </c>
      <c r="AP79" s="280">
        <f t="shared" si="4"/>
        <v>153443807.06999999</v>
      </c>
      <c r="AQ79" s="280">
        <f t="shared" si="4"/>
        <v>912839290.74000001</v>
      </c>
    </row>
    <row r="80" spans="2:43" x14ac:dyDescent="0.25">
      <c r="B80" s="29" t="s">
        <v>175</v>
      </c>
      <c r="C80" s="265">
        <v>953580421</v>
      </c>
      <c r="D80" s="265">
        <v>949127278.29999995</v>
      </c>
      <c r="E80" s="262">
        <v>12429512.210000001</v>
      </c>
      <c r="F80" s="262">
        <v>22064518.710000001</v>
      </c>
      <c r="G80" s="262">
        <v>47809243.480000004</v>
      </c>
      <c r="H80" s="262">
        <v>28228662.449999999</v>
      </c>
      <c r="I80" s="262">
        <v>44286836.789999999</v>
      </c>
      <c r="J80" s="262">
        <v>102266289.76000001</v>
      </c>
      <c r="K80" s="262">
        <v>17662515.720000003</v>
      </c>
      <c r="L80" s="262">
        <v>45165130.350000001</v>
      </c>
      <c r="M80" s="262">
        <v>80963555.789999992</v>
      </c>
      <c r="N80" s="262">
        <v>42489579.949999996</v>
      </c>
      <c r="O80" s="262">
        <v>96751623.080000013</v>
      </c>
      <c r="P80" s="262">
        <v>255637884.56999999</v>
      </c>
      <c r="Q80" s="262">
        <v>795755352.86000013</v>
      </c>
      <c r="R80" s="105">
        <v>0</v>
      </c>
      <c r="S80" s="12">
        <v>0</v>
      </c>
      <c r="T80" s="12">
        <v>0</v>
      </c>
      <c r="U80" s="12">
        <v>0</v>
      </c>
      <c r="V80" s="12">
        <v>0</v>
      </c>
      <c r="W80" s="12">
        <v>0</v>
      </c>
      <c r="X80" s="12">
        <v>0</v>
      </c>
      <c r="Y80" s="12">
        <v>0</v>
      </c>
      <c r="Z80" s="12">
        <v>0</v>
      </c>
      <c r="AA80" s="12">
        <v>0</v>
      </c>
      <c r="AB80" s="12">
        <v>0</v>
      </c>
      <c r="AC80" s="12">
        <v>0</v>
      </c>
      <c r="AD80" s="12">
        <v>0</v>
      </c>
      <c r="AE80" s="280">
        <f t="shared" si="3"/>
        <v>12429512.210000001</v>
      </c>
      <c r="AF80" s="280">
        <f t="shared" si="3"/>
        <v>22064518.710000001</v>
      </c>
      <c r="AG80" s="280">
        <f t="shared" si="3"/>
        <v>47809243.480000004</v>
      </c>
      <c r="AH80" s="280">
        <f t="shared" si="3"/>
        <v>28228662.449999999</v>
      </c>
      <c r="AI80" s="280">
        <f t="shared" si="3"/>
        <v>44286836.789999999</v>
      </c>
      <c r="AJ80" s="280">
        <f t="shared" si="3"/>
        <v>102266289.76000001</v>
      </c>
      <c r="AK80" s="280">
        <f t="shared" si="3"/>
        <v>17662515.720000003</v>
      </c>
      <c r="AL80" s="280">
        <f t="shared" si="3"/>
        <v>45165130.350000001</v>
      </c>
      <c r="AM80" s="280">
        <f t="shared" si="4"/>
        <v>80963555.789999992</v>
      </c>
      <c r="AN80" s="280">
        <f t="shared" si="4"/>
        <v>42489579.949999996</v>
      </c>
      <c r="AO80" s="280">
        <f t="shared" si="4"/>
        <v>96751623.080000013</v>
      </c>
      <c r="AP80" s="280">
        <f t="shared" si="4"/>
        <v>255637884.56999999</v>
      </c>
      <c r="AQ80" s="280">
        <f t="shared" si="4"/>
        <v>795755352.86000013</v>
      </c>
    </row>
    <row r="81" spans="2:43" x14ac:dyDescent="0.25">
      <c r="B81" s="29" t="s">
        <v>176</v>
      </c>
      <c r="C81" s="265">
        <v>2329885644</v>
      </c>
      <c r="D81" s="265">
        <v>2347586501.8599997</v>
      </c>
      <c r="E81" s="262">
        <v>143736694.39000002</v>
      </c>
      <c r="F81" s="262">
        <v>167886301.11999997</v>
      </c>
      <c r="G81" s="262">
        <v>182780062.81000003</v>
      </c>
      <c r="H81" s="262">
        <v>156070943.16999999</v>
      </c>
      <c r="I81" s="262">
        <v>195635032.41</v>
      </c>
      <c r="J81" s="262">
        <v>163970741.67000002</v>
      </c>
      <c r="K81" s="262">
        <v>194830426.51999998</v>
      </c>
      <c r="L81" s="262">
        <v>169812496.10000002</v>
      </c>
      <c r="M81" s="262">
        <v>177779494.25000003</v>
      </c>
      <c r="N81" s="262">
        <v>216729480.68000001</v>
      </c>
      <c r="O81" s="262">
        <v>250062058.12</v>
      </c>
      <c r="P81" s="262">
        <v>242572299.19000003</v>
      </c>
      <c r="Q81" s="262">
        <v>2261866030.4300003</v>
      </c>
      <c r="R81" s="105">
        <v>0</v>
      </c>
      <c r="S81" s="12">
        <v>0</v>
      </c>
      <c r="T81" s="12">
        <v>0</v>
      </c>
      <c r="U81" s="12">
        <v>0</v>
      </c>
      <c r="V81" s="12">
        <v>0</v>
      </c>
      <c r="W81" s="12">
        <v>0</v>
      </c>
      <c r="X81" s="12">
        <v>0</v>
      </c>
      <c r="Y81" s="12">
        <v>0</v>
      </c>
      <c r="Z81" s="12">
        <v>0</v>
      </c>
      <c r="AA81" s="12">
        <v>0</v>
      </c>
      <c r="AB81" s="12">
        <v>0</v>
      </c>
      <c r="AC81" s="12">
        <v>0</v>
      </c>
      <c r="AD81" s="12">
        <v>0</v>
      </c>
      <c r="AE81" s="280">
        <f t="shared" si="3"/>
        <v>143736694.39000002</v>
      </c>
      <c r="AF81" s="280">
        <f t="shared" si="3"/>
        <v>167886301.11999997</v>
      </c>
      <c r="AG81" s="280">
        <f t="shared" si="3"/>
        <v>182780062.81000003</v>
      </c>
      <c r="AH81" s="280">
        <f t="shared" si="3"/>
        <v>156070943.16999999</v>
      </c>
      <c r="AI81" s="280">
        <f t="shared" si="3"/>
        <v>195635032.41</v>
      </c>
      <c r="AJ81" s="280">
        <f t="shared" si="3"/>
        <v>163970741.67000002</v>
      </c>
      <c r="AK81" s="280">
        <f t="shared" si="3"/>
        <v>194830426.51999998</v>
      </c>
      <c r="AL81" s="280">
        <f t="shared" si="3"/>
        <v>169812496.10000002</v>
      </c>
      <c r="AM81" s="280">
        <f t="shared" si="4"/>
        <v>177779494.25000003</v>
      </c>
      <c r="AN81" s="280">
        <f t="shared" si="4"/>
        <v>216729480.68000001</v>
      </c>
      <c r="AO81" s="280">
        <f t="shared" si="4"/>
        <v>250062058.12</v>
      </c>
      <c r="AP81" s="280">
        <f t="shared" si="4"/>
        <v>242572299.19000003</v>
      </c>
      <c r="AQ81" s="280">
        <f t="shared" si="4"/>
        <v>2261866030.4300003</v>
      </c>
    </row>
    <row r="82" spans="2:43" x14ac:dyDescent="0.25">
      <c r="B82" s="29" t="s">
        <v>177</v>
      </c>
      <c r="C82" s="16">
        <v>0</v>
      </c>
      <c r="D82" s="265">
        <v>608529034</v>
      </c>
      <c r="E82" s="262">
        <v>7067139</v>
      </c>
      <c r="F82" s="262">
        <v>34000000</v>
      </c>
      <c r="G82" s="262">
        <v>101492139</v>
      </c>
      <c r="H82" s="262">
        <v>59867313</v>
      </c>
      <c r="I82" s="262">
        <v>33949974</v>
      </c>
      <c r="J82" s="262">
        <v>36630000</v>
      </c>
      <c r="K82" s="262">
        <v>50925000</v>
      </c>
      <c r="L82" s="262">
        <v>53489182</v>
      </c>
      <c r="M82" s="262">
        <v>78765227</v>
      </c>
      <c r="N82" s="262">
        <v>23412000</v>
      </c>
      <c r="O82" s="262">
        <v>56345614</v>
      </c>
      <c r="P82" s="262">
        <v>72585446</v>
      </c>
      <c r="Q82" s="262">
        <v>608529034</v>
      </c>
      <c r="R82" s="105">
        <v>0</v>
      </c>
      <c r="S82" s="12">
        <v>0</v>
      </c>
      <c r="T82" s="12">
        <v>0</v>
      </c>
      <c r="U82" s="12">
        <v>0</v>
      </c>
      <c r="V82" s="12">
        <v>0</v>
      </c>
      <c r="W82" s="12">
        <v>0</v>
      </c>
      <c r="X82" s="12">
        <v>0</v>
      </c>
      <c r="Y82" s="12">
        <v>0</v>
      </c>
      <c r="Z82" s="12">
        <v>0</v>
      </c>
      <c r="AA82" s="12">
        <v>0</v>
      </c>
      <c r="AB82" s="12">
        <v>0</v>
      </c>
      <c r="AC82" s="12">
        <v>0</v>
      </c>
      <c r="AD82" s="12">
        <v>0</v>
      </c>
      <c r="AE82" s="280">
        <f t="shared" si="3"/>
        <v>7067139</v>
      </c>
      <c r="AF82" s="280">
        <f t="shared" si="3"/>
        <v>34000000</v>
      </c>
      <c r="AG82" s="280">
        <f t="shared" si="3"/>
        <v>101492139</v>
      </c>
      <c r="AH82" s="280">
        <f t="shared" si="3"/>
        <v>59867313</v>
      </c>
      <c r="AI82" s="280">
        <f t="shared" si="3"/>
        <v>33949974</v>
      </c>
      <c r="AJ82" s="280">
        <f t="shared" si="3"/>
        <v>36630000</v>
      </c>
      <c r="AK82" s="280">
        <f t="shared" si="3"/>
        <v>50925000</v>
      </c>
      <c r="AL82" s="280">
        <f t="shared" si="3"/>
        <v>53489182</v>
      </c>
      <c r="AM82" s="280">
        <f t="shared" si="4"/>
        <v>78765227</v>
      </c>
      <c r="AN82" s="280">
        <f t="shared" si="4"/>
        <v>23412000</v>
      </c>
      <c r="AO82" s="280">
        <f t="shared" si="4"/>
        <v>56345614</v>
      </c>
      <c r="AP82" s="280">
        <f t="shared" si="4"/>
        <v>72585446</v>
      </c>
      <c r="AQ82" s="280">
        <f t="shared" si="4"/>
        <v>608529034</v>
      </c>
    </row>
    <row r="83" spans="2:43" ht="30" x14ac:dyDescent="0.25">
      <c r="B83" s="23" t="s">
        <v>178</v>
      </c>
      <c r="C83" s="262">
        <v>723221020</v>
      </c>
      <c r="D83" s="262">
        <v>1012171002.3500001</v>
      </c>
      <c r="E83" s="262">
        <v>59584350.259999998</v>
      </c>
      <c r="F83" s="262">
        <v>67960030.800000012</v>
      </c>
      <c r="G83" s="262">
        <v>112469967.91000001</v>
      </c>
      <c r="H83" s="262">
        <v>64861746.069999993</v>
      </c>
      <c r="I83" s="262">
        <v>75168000.920000002</v>
      </c>
      <c r="J83" s="262">
        <v>91916716.63000001</v>
      </c>
      <c r="K83" s="262">
        <v>67415125.780000001</v>
      </c>
      <c r="L83" s="262">
        <v>73764683.909999996</v>
      </c>
      <c r="M83" s="262">
        <v>89057752.289999992</v>
      </c>
      <c r="N83" s="262">
        <v>66439211.709999993</v>
      </c>
      <c r="O83" s="262">
        <v>105325326.62999998</v>
      </c>
      <c r="P83" s="262">
        <v>125718394.98999999</v>
      </c>
      <c r="Q83" s="262">
        <v>999681307.89999998</v>
      </c>
      <c r="R83" s="105">
        <v>0</v>
      </c>
      <c r="S83" s="12">
        <v>0</v>
      </c>
      <c r="T83" s="12">
        <v>0</v>
      </c>
      <c r="U83" s="12">
        <v>0</v>
      </c>
      <c r="V83" s="12">
        <v>0</v>
      </c>
      <c r="W83" s="12">
        <v>0</v>
      </c>
      <c r="X83" s="12">
        <v>0</v>
      </c>
      <c r="Y83" s="12">
        <v>0</v>
      </c>
      <c r="Z83" s="12">
        <v>0</v>
      </c>
      <c r="AA83" s="12">
        <v>0</v>
      </c>
      <c r="AB83" s="12">
        <v>0</v>
      </c>
      <c r="AC83" s="12">
        <v>0</v>
      </c>
      <c r="AD83" s="12">
        <v>0</v>
      </c>
      <c r="AE83" s="280">
        <f t="shared" si="3"/>
        <v>59584350.259999998</v>
      </c>
      <c r="AF83" s="280">
        <f t="shared" si="3"/>
        <v>67960030.800000012</v>
      </c>
      <c r="AG83" s="280">
        <f t="shared" si="3"/>
        <v>112469967.91000001</v>
      </c>
      <c r="AH83" s="280">
        <f t="shared" si="3"/>
        <v>64861746.069999993</v>
      </c>
      <c r="AI83" s="280">
        <f t="shared" si="3"/>
        <v>75168000.920000002</v>
      </c>
      <c r="AJ83" s="280">
        <f t="shared" si="3"/>
        <v>91916716.63000001</v>
      </c>
      <c r="AK83" s="280">
        <f t="shared" si="3"/>
        <v>67415125.780000001</v>
      </c>
      <c r="AL83" s="280">
        <f t="shared" si="3"/>
        <v>73764683.909999996</v>
      </c>
      <c r="AM83" s="280">
        <f t="shared" si="4"/>
        <v>89057752.289999992</v>
      </c>
      <c r="AN83" s="280">
        <f t="shared" si="4"/>
        <v>66439211.709999993</v>
      </c>
      <c r="AO83" s="280">
        <f t="shared" si="4"/>
        <v>105325326.62999998</v>
      </c>
      <c r="AP83" s="280">
        <f t="shared" si="4"/>
        <v>125718394.98999999</v>
      </c>
      <c r="AQ83" s="280">
        <f t="shared" si="4"/>
        <v>999681307.89999998</v>
      </c>
    </row>
    <row r="84" spans="2:43" x14ac:dyDescent="0.25">
      <c r="B84" s="28" t="s">
        <v>179</v>
      </c>
      <c r="C84" s="264">
        <v>150655451639</v>
      </c>
      <c r="D84" s="264">
        <v>150177099336.72995</v>
      </c>
      <c r="E84" s="261">
        <v>9752316739.8999977</v>
      </c>
      <c r="F84" s="261">
        <v>12153386562.050001</v>
      </c>
      <c r="G84" s="261">
        <v>13063614614.959997</v>
      </c>
      <c r="H84" s="261">
        <v>9992677255.6599998</v>
      </c>
      <c r="I84" s="261">
        <v>11249934879.510002</v>
      </c>
      <c r="J84" s="261">
        <v>12595653693.269995</v>
      </c>
      <c r="K84" s="261">
        <v>10805917566.680002</v>
      </c>
      <c r="L84" s="261">
        <v>12696184760.710001</v>
      </c>
      <c r="M84" s="261">
        <v>10949883342.779997</v>
      </c>
      <c r="N84" s="261">
        <v>10605216005.290001</v>
      </c>
      <c r="O84" s="261">
        <v>12293272206.330004</v>
      </c>
      <c r="P84" s="261">
        <v>22916159781.990002</v>
      </c>
      <c r="Q84" s="261">
        <v>149074217409.13</v>
      </c>
      <c r="R84" s="111">
        <v>0</v>
      </c>
      <c r="S84" s="109">
        <v>0</v>
      </c>
      <c r="T84" s="109">
        <v>0</v>
      </c>
      <c r="U84" s="109">
        <v>0</v>
      </c>
      <c r="V84" s="109">
        <v>0</v>
      </c>
      <c r="W84" s="109">
        <v>0</v>
      </c>
      <c r="X84" s="109">
        <v>0</v>
      </c>
      <c r="Y84" s="109">
        <v>0</v>
      </c>
      <c r="Z84" s="109">
        <v>0</v>
      </c>
      <c r="AA84" s="109">
        <v>0</v>
      </c>
      <c r="AB84" s="109">
        <v>0</v>
      </c>
      <c r="AC84" s="109">
        <v>0</v>
      </c>
      <c r="AD84" s="109">
        <v>0</v>
      </c>
      <c r="AE84" s="279">
        <f t="shared" si="3"/>
        <v>9752316739.8999977</v>
      </c>
      <c r="AF84" s="279">
        <f t="shared" si="3"/>
        <v>12153386562.050001</v>
      </c>
      <c r="AG84" s="279">
        <f t="shared" si="3"/>
        <v>13063614614.959997</v>
      </c>
      <c r="AH84" s="279">
        <f t="shared" si="3"/>
        <v>9992677255.6599998</v>
      </c>
      <c r="AI84" s="279">
        <f t="shared" si="3"/>
        <v>11249934879.510002</v>
      </c>
      <c r="AJ84" s="279">
        <f t="shared" si="3"/>
        <v>12595653693.269995</v>
      </c>
      <c r="AK84" s="279">
        <f t="shared" si="3"/>
        <v>10805917566.680002</v>
      </c>
      <c r="AL84" s="279">
        <f t="shared" si="3"/>
        <v>12696184760.710001</v>
      </c>
      <c r="AM84" s="279">
        <f t="shared" si="4"/>
        <v>10949883342.779997</v>
      </c>
      <c r="AN84" s="279">
        <f t="shared" si="4"/>
        <v>10605216005.290001</v>
      </c>
      <c r="AO84" s="279">
        <f t="shared" si="4"/>
        <v>12293272206.330004</v>
      </c>
      <c r="AP84" s="279">
        <f t="shared" si="4"/>
        <v>22916159781.990002</v>
      </c>
      <c r="AQ84" s="279">
        <f t="shared" si="4"/>
        <v>149074217409.13</v>
      </c>
    </row>
    <row r="85" spans="2:43" x14ac:dyDescent="0.25">
      <c r="B85" s="29" t="s">
        <v>180</v>
      </c>
      <c r="C85" s="265">
        <v>7500769668</v>
      </c>
      <c r="D85" s="265">
        <v>5070897458.789999</v>
      </c>
      <c r="E85" s="262">
        <v>336494424.18000001</v>
      </c>
      <c r="F85" s="262">
        <v>412664747.78000003</v>
      </c>
      <c r="G85" s="262">
        <v>386110040.97000009</v>
      </c>
      <c r="H85" s="262">
        <v>302007189.19</v>
      </c>
      <c r="I85" s="262">
        <v>290397758.92000002</v>
      </c>
      <c r="J85" s="262">
        <v>513504058.75</v>
      </c>
      <c r="K85" s="262">
        <v>326547217.32000005</v>
      </c>
      <c r="L85" s="262">
        <v>375201249.22000003</v>
      </c>
      <c r="M85" s="262">
        <v>366900885.15999997</v>
      </c>
      <c r="N85" s="262">
        <v>377078507.54000002</v>
      </c>
      <c r="O85" s="262">
        <v>675665117.61000001</v>
      </c>
      <c r="P85" s="262">
        <v>525480407.83999997</v>
      </c>
      <c r="Q85" s="262">
        <v>4888051604.4799995</v>
      </c>
      <c r="R85" s="104">
        <v>0</v>
      </c>
      <c r="S85" s="12">
        <v>0</v>
      </c>
      <c r="T85" s="12">
        <v>0</v>
      </c>
      <c r="U85" s="12">
        <v>0</v>
      </c>
      <c r="V85" s="12">
        <v>0</v>
      </c>
      <c r="W85" s="12">
        <v>0</v>
      </c>
      <c r="X85" s="12">
        <v>0</v>
      </c>
      <c r="Y85" s="12">
        <v>0</v>
      </c>
      <c r="Z85" s="12">
        <v>0</v>
      </c>
      <c r="AA85" s="12">
        <v>0</v>
      </c>
      <c r="AB85" s="12">
        <v>0</v>
      </c>
      <c r="AC85" s="12">
        <v>0</v>
      </c>
      <c r="AD85" s="12">
        <v>0</v>
      </c>
      <c r="AE85" s="280">
        <f t="shared" si="3"/>
        <v>336494424.18000001</v>
      </c>
      <c r="AF85" s="280">
        <f t="shared" si="3"/>
        <v>412664747.78000003</v>
      </c>
      <c r="AG85" s="280">
        <f t="shared" si="3"/>
        <v>386110040.97000009</v>
      </c>
      <c r="AH85" s="280">
        <f t="shared" si="3"/>
        <v>302007189.19</v>
      </c>
      <c r="AI85" s="280">
        <f t="shared" si="3"/>
        <v>290397758.92000002</v>
      </c>
      <c r="AJ85" s="280">
        <f t="shared" si="3"/>
        <v>513504058.75</v>
      </c>
      <c r="AK85" s="280">
        <f t="shared" si="3"/>
        <v>326547217.32000005</v>
      </c>
      <c r="AL85" s="280">
        <f t="shared" si="3"/>
        <v>375201249.22000003</v>
      </c>
      <c r="AM85" s="280">
        <f t="shared" si="4"/>
        <v>366900885.15999997</v>
      </c>
      <c r="AN85" s="280">
        <f t="shared" si="4"/>
        <v>377078507.54000002</v>
      </c>
      <c r="AO85" s="280">
        <f t="shared" si="4"/>
        <v>675665117.61000001</v>
      </c>
      <c r="AP85" s="280">
        <f t="shared" si="4"/>
        <v>525480407.83999997</v>
      </c>
      <c r="AQ85" s="280">
        <f t="shared" si="4"/>
        <v>4888051604.4799995</v>
      </c>
    </row>
    <row r="86" spans="2:43" x14ac:dyDescent="0.25">
      <c r="B86" s="29" t="s">
        <v>181</v>
      </c>
      <c r="C86" s="265">
        <v>55735913680</v>
      </c>
      <c r="D86" s="265">
        <v>55306055360.919991</v>
      </c>
      <c r="E86" s="262">
        <v>4196449145.9099998</v>
      </c>
      <c r="F86" s="262">
        <v>4640079427.9500008</v>
      </c>
      <c r="G86" s="262">
        <v>4955607113.8099995</v>
      </c>
      <c r="H86" s="262">
        <v>3863387650.02</v>
      </c>
      <c r="I86" s="262">
        <v>4358342353.039999</v>
      </c>
      <c r="J86" s="262">
        <v>4193122981.2600002</v>
      </c>
      <c r="K86" s="262">
        <v>3808185099.1999998</v>
      </c>
      <c r="L86" s="262">
        <v>4302205592.1099997</v>
      </c>
      <c r="M86" s="262">
        <v>3919708051.749999</v>
      </c>
      <c r="N86" s="262">
        <v>4680709246.6700001</v>
      </c>
      <c r="O86" s="262">
        <v>4361405902.8500004</v>
      </c>
      <c r="P86" s="262">
        <v>7943846393.9799995</v>
      </c>
      <c r="Q86" s="262">
        <v>55223048958.549988</v>
      </c>
      <c r="R86" s="105">
        <v>0</v>
      </c>
      <c r="S86" s="12">
        <v>0</v>
      </c>
      <c r="T86" s="12">
        <v>0</v>
      </c>
      <c r="U86" s="12">
        <v>0</v>
      </c>
      <c r="V86" s="12">
        <v>0</v>
      </c>
      <c r="W86" s="12">
        <v>0</v>
      </c>
      <c r="X86" s="12">
        <v>0</v>
      </c>
      <c r="Y86" s="12">
        <v>0</v>
      </c>
      <c r="Z86" s="12">
        <v>0</v>
      </c>
      <c r="AA86" s="12">
        <v>0</v>
      </c>
      <c r="AB86" s="12">
        <v>0</v>
      </c>
      <c r="AC86" s="12">
        <v>0</v>
      </c>
      <c r="AD86" s="12">
        <v>0</v>
      </c>
      <c r="AE86" s="280">
        <f t="shared" si="3"/>
        <v>4196449145.9099998</v>
      </c>
      <c r="AF86" s="280">
        <f t="shared" si="3"/>
        <v>4640079427.9500008</v>
      </c>
      <c r="AG86" s="280">
        <f t="shared" si="3"/>
        <v>4955607113.8099995</v>
      </c>
      <c r="AH86" s="280">
        <f t="shared" si="3"/>
        <v>3863387650.02</v>
      </c>
      <c r="AI86" s="280">
        <f t="shared" si="3"/>
        <v>4358342353.039999</v>
      </c>
      <c r="AJ86" s="280">
        <f t="shared" si="3"/>
        <v>4193122981.2600002</v>
      </c>
      <c r="AK86" s="280">
        <f t="shared" si="3"/>
        <v>3808185099.1999998</v>
      </c>
      <c r="AL86" s="280">
        <f t="shared" si="3"/>
        <v>4302205592.1099997</v>
      </c>
      <c r="AM86" s="280">
        <f t="shared" si="4"/>
        <v>3919708051.749999</v>
      </c>
      <c r="AN86" s="280">
        <f t="shared" si="4"/>
        <v>4680709246.6700001</v>
      </c>
      <c r="AO86" s="280">
        <f t="shared" si="4"/>
        <v>4361405902.8500004</v>
      </c>
      <c r="AP86" s="280">
        <f t="shared" si="4"/>
        <v>7943846393.9799995</v>
      </c>
      <c r="AQ86" s="280">
        <f t="shared" si="4"/>
        <v>55223048958.549988</v>
      </c>
    </row>
    <row r="87" spans="2:43" x14ac:dyDescent="0.25">
      <c r="B87" s="29" t="s">
        <v>182</v>
      </c>
      <c r="C87" s="265">
        <v>15126877490</v>
      </c>
      <c r="D87" s="265">
        <v>15592088974.400002</v>
      </c>
      <c r="E87" s="262">
        <v>985225763</v>
      </c>
      <c r="F87" s="262">
        <v>1439861101.1600001</v>
      </c>
      <c r="G87" s="262">
        <v>1453433716.8099999</v>
      </c>
      <c r="H87" s="262">
        <v>1062918277.6600001</v>
      </c>
      <c r="I87" s="262">
        <v>1101726544.76</v>
      </c>
      <c r="J87" s="262">
        <v>1061428627.2299999</v>
      </c>
      <c r="K87" s="262">
        <v>1016834521.72</v>
      </c>
      <c r="L87" s="262">
        <v>1377364248.3599999</v>
      </c>
      <c r="M87" s="262">
        <v>1120099272.75</v>
      </c>
      <c r="N87" s="262">
        <v>1266305703.03</v>
      </c>
      <c r="O87" s="262">
        <v>1287968325.04</v>
      </c>
      <c r="P87" s="262">
        <v>2395016177.2499995</v>
      </c>
      <c r="Q87" s="262">
        <v>15568182278.77</v>
      </c>
      <c r="R87" s="105">
        <v>0</v>
      </c>
      <c r="S87" s="12">
        <v>0</v>
      </c>
      <c r="T87" s="12">
        <v>0</v>
      </c>
      <c r="U87" s="12">
        <v>0</v>
      </c>
      <c r="V87" s="12">
        <v>0</v>
      </c>
      <c r="W87" s="12">
        <v>0</v>
      </c>
      <c r="X87" s="12">
        <v>0</v>
      </c>
      <c r="Y87" s="12">
        <v>0</v>
      </c>
      <c r="Z87" s="12">
        <v>0</v>
      </c>
      <c r="AA87" s="12">
        <v>0</v>
      </c>
      <c r="AB87" s="12">
        <v>0</v>
      </c>
      <c r="AC87" s="12">
        <v>0</v>
      </c>
      <c r="AD87" s="12">
        <v>0</v>
      </c>
      <c r="AE87" s="280">
        <f t="shared" si="3"/>
        <v>985225763</v>
      </c>
      <c r="AF87" s="280">
        <f t="shared" si="3"/>
        <v>1439861101.1600001</v>
      </c>
      <c r="AG87" s="280">
        <f t="shared" si="3"/>
        <v>1453433716.8099999</v>
      </c>
      <c r="AH87" s="280">
        <f t="shared" si="3"/>
        <v>1062918277.6600001</v>
      </c>
      <c r="AI87" s="280">
        <f t="shared" si="3"/>
        <v>1101726544.76</v>
      </c>
      <c r="AJ87" s="280">
        <f t="shared" si="3"/>
        <v>1061428627.2299999</v>
      </c>
      <c r="AK87" s="280">
        <f t="shared" si="3"/>
        <v>1016834521.72</v>
      </c>
      <c r="AL87" s="280">
        <f t="shared" si="3"/>
        <v>1377364248.3599999</v>
      </c>
      <c r="AM87" s="280">
        <f t="shared" si="4"/>
        <v>1120099272.75</v>
      </c>
      <c r="AN87" s="280">
        <f t="shared" si="4"/>
        <v>1266305703.03</v>
      </c>
      <c r="AO87" s="280">
        <f t="shared" si="4"/>
        <v>1287968325.04</v>
      </c>
      <c r="AP87" s="280">
        <f t="shared" si="4"/>
        <v>2395016177.2499995</v>
      </c>
      <c r="AQ87" s="280">
        <f t="shared" si="4"/>
        <v>15568182278.77</v>
      </c>
    </row>
    <row r="88" spans="2:43" x14ac:dyDescent="0.25">
      <c r="B88" s="29" t="s">
        <v>183</v>
      </c>
      <c r="C88" s="265">
        <v>14871228880</v>
      </c>
      <c r="D88" s="265">
        <v>15204318180.009998</v>
      </c>
      <c r="E88" s="262">
        <v>779257122.25000012</v>
      </c>
      <c r="F88" s="262">
        <v>1117867074.3500001</v>
      </c>
      <c r="G88" s="262">
        <v>1419271954.7700005</v>
      </c>
      <c r="H88" s="262">
        <v>1059451732.9799999</v>
      </c>
      <c r="I88" s="262">
        <v>1073667564.9000001</v>
      </c>
      <c r="J88" s="262">
        <v>1274806582.6900003</v>
      </c>
      <c r="K88" s="262">
        <v>1260695150.1600001</v>
      </c>
      <c r="L88" s="262">
        <v>1178053895.1499996</v>
      </c>
      <c r="M88" s="262">
        <v>1092847049.3500004</v>
      </c>
      <c r="N88" s="262">
        <v>885922754.46999979</v>
      </c>
      <c r="O88" s="262">
        <v>1560660871.0500002</v>
      </c>
      <c r="P88" s="262">
        <v>2043748759.4399998</v>
      </c>
      <c r="Q88" s="262">
        <v>14746250511.559999</v>
      </c>
      <c r="R88" s="105">
        <v>0</v>
      </c>
      <c r="S88" s="12">
        <v>0</v>
      </c>
      <c r="T88" s="12">
        <v>0</v>
      </c>
      <c r="U88" s="12">
        <v>0</v>
      </c>
      <c r="V88" s="12">
        <v>0</v>
      </c>
      <c r="W88" s="12">
        <v>0</v>
      </c>
      <c r="X88" s="12">
        <v>0</v>
      </c>
      <c r="Y88" s="12">
        <v>0</v>
      </c>
      <c r="Z88" s="12">
        <v>0</v>
      </c>
      <c r="AA88" s="12">
        <v>0</v>
      </c>
      <c r="AB88" s="12">
        <v>0</v>
      </c>
      <c r="AC88" s="12">
        <v>0</v>
      </c>
      <c r="AD88" s="12">
        <v>0</v>
      </c>
      <c r="AE88" s="280">
        <f t="shared" si="3"/>
        <v>779257122.25000012</v>
      </c>
      <c r="AF88" s="280">
        <f t="shared" si="3"/>
        <v>1117867074.3500001</v>
      </c>
      <c r="AG88" s="280">
        <f t="shared" si="3"/>
        <v>1419271954.7700005</v>
      </c>
      <c r="AH88" s="280">
        <f t="shared" si="3"/>
        <v>1059451732.9799999</v>
      </c>
      <c r="AI88" s="280">
        <f t="shared" si="3"/>
        <v>1073667564.9000001</v>
      </c>
      <c r="AJ88" s="280">
        <f t="shared" si="3"/>
        <v>1274806582.6900003</v>
      </c>
      <c r="AK88" s="280">
        <f t="shared" si="3"/>
        <v>1260695150.1600001</v>
      </c>
      <c r="AL88" s="280">
        <f t="shared" si="3"/>
        <v>1178053895.1499996</v>
      </c>
      <c r="AM88" s="280">
        <f t="shared" si="4"/>
        <v>1092847049.3500004</v>
      </c>
      <c r="AN88" s="280">
        <f t="shared" si="4"/>
        <v>885922754.46999979</v>
      </c>
      <c r="AO88" s="280">
        <f t="shared" si="4"/>
        <v>1560660871.0500002</v>
      </c>
      <c r="AP88" s="280">
        <f t="shared" si="4"/>
        <v>2043748759.4399998</v>
      </c>
      <c r="AQ88" s="280">
        <f t="shared" si="4"/>
        <v>14746250511.559999</v>
      </c>
    </row>
    <row r="89" spans="2:43" x14ac:dyDescent="0.25">
      <c r="B89" s="29" t="s">
        <v>184</v>
      </c>
      <c r="C89" s="265">
        <v>6152077655</v>
      </c>
      <c r="D89" s="265">
        <v>5491435222.4800014</v>
      </c>
      <c r="E89" s="262">
        <v>341652891.81</v>
      </c>
      <c r="F89" s="262">
        <v>355102298.38999999</v>
      </c>
      <c r="G89" s="262">
        <v>387643689.24000001</v>
      </c>
      <c r="H89" s="262">
        <v>454694704.72000003</v>
      </c>
      <c r="I89" s="262">
        <v>417978128.52999997</v>
      </c>
      <c r="J89" s="262">
        <v>419559837</v>
      </c>
      <c r="K89" s="262">
        <v>398894532.13999999</v>
      </c>
      <c r="L89" s="262">
        <v>443011531.55000001</v>
      </c>
      <c r="M89" s="262">
        <v>365943025</v>
      </c>
      <c r="N89" s="262">
        <v>453443638.05000001</v>
      </c>
      <c r="O89" s="262">
        <v>420861802.10000002</v>
      </c>
      <c r="P89" s="262">
        <v>987140773.56000006</v>
      </c>
      <c r="Q89" s="262">
        <v>5445926852.0900011</v>
      </c>
      <c r="R89" s="105">
        <v>0</v>
      </c>
      <c r="S89" s="12">
        <v>0</v>
      </c>
      <c r="T89" s="12">
        <v>0</v>
      </c>
      <c r="U89" s="12">
        <v>0</v>
      </c>
      <c r="V89" s="12">
        <v>0</v>
      </c>
      <c r="W89" s="12">
        <v>0</v>
      </c>
      <c r="X89" s="12">
        <v>0</v>
      </c>
      <c r="Y89" s="12">
        <v>0</v>
      </c>
      <c r="Z89" s="12">
        <v>0</v>
      </c>
      <c r="AA89" s="12">
        <v>0</v>
      </c>
      <c r="AB89" s="12">
        <v>0</v>
      </c>
      <c r="AC89" s="12">
        <v>0</v>
      </c>
      <c r="AD89" s="12">
        <v>0</v>
      </c>
      <c r="AE89" s="280">
        <f t="shared" si="3"/>
        <v>341652891.81</v>
      </c>
      <c r="AF89" s="280">
        <f t="shared" si="3"/>
        <v>355102298.38999999</v>
      </c>
      <c r="AG89" s="280">
        <f t="shared" ref="AG89:AO109" si="5">G89+T89</f>
        <v>387643689.24000001</v>
      </c>
      <c r="AH89" s="280">
        <f t="shared" si="5"/>
        <v>454694704.72000003</v>
      </c>
      <c r="AI89" s="280">
        <f t="shared" si="5"/>
        <v>417978128.52999997</v>
      </c>
      <c r="AJ89" s="280">
        <f t="shared" si="5"/>
        <v>419559837</v>
      </c>
      <c r="AK89" s="280">
        <f t="shared" si="5"/>
        <v>398894532.13999999</v>
      </c>
      <c r="AL89" s="280">
        <f t="shared" si="5"/>
        <v>443011531.55000001</v>
      </c>
      <c r="AM89" s="280">
        <f t="shared" si="4"/>
        <v>365943025</v>
      </c>
      <c r="AN89" s="280">
        <f t="shared" si="4"/>
        <v>453443638.05000001</v>
      </c>
      <c r="AO89" s="280">
        <f t="shared" si="4"/>
        <v>420861802.10000002</v>
      </c>
      <c r="AP89" s="280">
        <f t="shared" si="4"/>
        <v>987140773.56000006</v>
      </c>
      <c r="AQ89" s="280">
        <f t="shared" si="4"/>
        <v>5445926852.0900011</v>
      </c>
    </row>
    <row r="90" spans="2:43" x14ac:dyDescent="0.25">
      <c r="B90" s="29" t="s">
        <v>185</v>
      </c>
      <c r="C90" s="265">
        <v>5993317495</v>
      </c>
      <c r="D90" s="265">
        <v>6274013847.5</v>
      </c>
      <c r="E90" s="262">
        <v>385799096.38</v>
      </c>
      <c r="F90" s="262">
        <v>472383455.16000003</v>
      </c>
      <c r="G90" s="262">
        <v>591860349.70999992</v>
      </c>
      <c r="H90" s="262">
        <v>446015011.92999995</v>
      </c>
      <c r="I90" s="262">
        <v>550725996.45999992</v>
      </c>
      <c r="J90" s="262">
        <v>460079968.78000003</v>
      </c>
      <c r="K90" s="262">
        <v>417244567.44999999</v>
      </c>
      <c r="L90" s="262">
        <v>488005874.09000003</v>
      </c>
      <c r="M90" s="262">
        <v>510452251.46999997</v>
      </c>
      <c r="N90" s="262">
        <v>451118334.64999998</v>
      </c>
      <c r="O90" s="262">
        <v>473745019.52999997</v>
      </c>
      <c r="P90" s="262">
        <v>1011406675.0699999</v>
      </c>
      <c r="Q90" s="262">
        <v>6258836600.6799994</v>
      </c>
      <c r="R90" s="105">
        <v>0</v>
      </c>
      <c r="S90" s="12">
        <v>0</v>
      </c>
      <c r="T90" s="12">
        <v>0</v>
      </c>
      <c r="U90" s="12">
        <v>0</v>
      </c>
      <c r="V90" s="12">
        <v>0</v>
      </c>
      <c r="W90" s="12">
        <v>0</v>
      </c>
      <c r="X90" s="12">
        <v>0</v>
      </c>
      <c r="Y90" s="12">
        <v>0</v>
      </c>
      <c r="Z90" s="12">
        <v>0</v>
      </c>
      <c r="AA90" s="12">
        <v>0</v>
      </c>
      <c r="AB90" s="12">
        <v>0</v>
      </c>
      <c r="AC90" s="12">
        <v>0</v>
      </c>
      <c r="AD90" s="12">
        <v>0</v>
      </c>
      <c r="AE90" s="280">
        <f t="shared" ref="AE90:AF109" si="6">E90+R90</f>
        <v>385799096.38</v>
      </c>
      <c r="AF90" s="280">
        <f t="shared" si="6"/>
        <v>472383455.16000003</v>
      </c>
      <c r="AG90" s="280">
        <f t="shared" si="5"/>
        <v>591860349.70999992</v>
      </c>
      <c r="AH90" s="280">
        <f t="shared" si="5"/>
        <v>446015011.92999995</v>
      </c>
      <c r="AI90" s="280">
        <f t="shared" si="5"/>
        <v>550725996.45999992</v>
      </c>
      <c r="AJ90" s="280">
        <f t="shared" si="5"/>
        <v>460079968.78000003</v>
      </c>
      <c r="AK90" s="280">
        <f t="shared" si="5"/>
        <v>417244567.44999999</v>
      </c>
      <c r="AL90" s="280">
        <f t="shared" si="5"/>
        <v>488005874.09000003</v>
      </c>
      <c r="AM90" s="280">
        <f t="shared" si="5"/>
        <v>510452251.46999997</v>
      </c>
      <c r="AN90" s="280">
        <f t="shared" si="5"/>
        <v>451118334.64999998</v>
      </c>
      <c r="AO90" s="280">
        <f t="shared" si="5"/>
        <v>473745019.52999997</v>
      </c>
      <c r="AP90" s="280">
        <f t="shared" si="4"/>
        <v>1011406675.0699999</v>
      </c>
      <c r="AQ90" s="280">
        <f t="shared" si="4"/>
        <v>6258836600.6799994</v>
      </c>
    </row>
    <row r="91" spans="2:43" x14ac:dyDescent="0.25">
      <c r="B91" s="29" t="s">
        <v>186</v>
      </c>
      <c r="C91" s="265">
        <v>566293405</v>
      </c>
      <c r="D91" s="265">
        <v>499818938.07999998</v>
      </c>
      <c r="E91" s="262">
        <v>14734033.689999999</v>
      </c>
      <c r="F91" s="262">
        <v>30703812.149999999</v>
      </c>
      <c r="G91" s="262">
        <v>39858377.579999998</v>
      </c>
      <c r="H91" s="262">
        <v>25837850.829999998</v>
      </c>
      <c r="I91" s="262">
        <v>35322115.039999999</v>
      </c>
      <c r="J91" s="262">
        <v>40396065.359999999</v>
      </c>
      <c r="K91" s="262">
        <v>25044537.800000001</v>
      </c>
      <c r="L91" s="262">
        <v>27785212.57</v>
      </c>
      <c r="M91" s="262">
        <v>37536179.219999999</v>
      </c>
      <c r="N91" s="262">
        <v>26498168.199999999</v>
      </c>
      <c r="O91" s="262">
        <v>37671733.32</v>
      </c>
      <c r="P91" s="262">
        <v>156867603.02000001</v>
      </c>
      <c r="Q91" s="262">
        <v>498255688.77999997</v>
      </c>
      <c r="R91" s="105">
        <v>0</v>
      </c>
      <c r="S91" s="12">
        <v>0</v>
      </c>
      <c r="T91" s="12">
        <v>0</v>
      </c>
      <c r="U91" s="12">
        <v>0</v>
      </c>
      <c r="V91" s="12">
        <v>0</v>
      </c>
      <c r="W91" s="12">
        <v>0</v>
      </c>
      <c r="X91" s="12">
        <v>0</v>
      </c>
      <c r="Y91" s="12">
        <v>0</v>
      </c>
      <c r="Z91" s="12">
        <v>0</v>
      </c>
      <c r="AA91" s="12">
        <v>0</v>
      </c>
      <c r="AB91" s="12">
        <v>0</v>
      </c>
      <c r="AC91" s="12">
        <v>0</v>
      </c>
      <c r="AD91" s="12">
        <v>0</v>
      </c>
      <c r="AE91" s="280">
        <f t="shared" si="6"/>
        <v>14734033.689999999</v>
      </c>
      <c r="AF91" s="280">
        <f t="shared" si="6"/>
        <v>30703812.149999999</v>
      </c>
      <c r="AG91" s="280">
        <f t="shared" si="5"/>
        <v>39858377.579999998</v>
      </c>
      <c r="AH91" s="280">
        <f t="shared" si="5"/>
        <v>25837850.829999998</v>
      </c>
      <c r="AI91" s="280">
        <f t="shared" si="5"/>
        <v>35322115.039999999</v>
      </c>
      <c r="AJ91" s="280">
        <f t="shared" si="5"/>
        <v>40396065.359999999</v>
      </c>
      <c r="AK91" s="280">
        <f t="shared" si="5"/>
        <v>25044537.800000001</v>
      </c>
      <c r="AL91" s="280">
        <f t="shared" si="5"/>
        <v>27785212.57</v>
      </c>
      <c r="AM91" s="280">
        <f t="shared" si="5"/>
        <v>37536179.219999999</v>
      </c>
      <c r="AN91" s="280">
        <f t="shared" si="5"/>
        <v>26498168.199999999</v>
      </c>
      <c r="AO91" s="280">
        <f t="shared" si="5"/>
        <v>37671733.32</v>
      </c>
      <c r="AP91" s="280">
        <f t="shared" si="4"/>
        <v>156867603.02000001</v>
      </c>
      <c r="AQ91" s="280">
        <f t="shared" si="4"/>
        <v>498255688.77999997</v>
      </c>
    </row>
    <row r="92" spans="2:43" x14ac:dyDescent="0.25">
      <c r="B92" s="29" t="s">
        <v>187</v>
      </c>
      <c r="C92" s="265">
        <v>432386182</v>
      </c>
      <c r="D92" s="265">
        <v>380615854.34000003</v>
      </c>
      <c r="E92" s="262">
        <v>28540108.25</v>
      </c>
      <c r="F92" s="262">
        <v>33674011.399999999</v>
      </c>
      <c r="G92" s="262">
        <v>30430310.760000002</v>
      </c>
      <c r="H92" s="262">
        <v>25727498.850000001</v>
      </c>
      <c r="I92" s="262">
        <v>27204549</v>
      </c>
      <c r="J92" s="262">
        <v>29798409</v>
      </c>
      <c r="K92" s="262">
        <v>29279192.23</v>
      </c>
      <c r="L92" s="262">
        <v>30867366.16</v>
      </c>
      <c r="M92" s="262">
        <v>30093496.739999998</v>
      </c>
      <c r="N92" s="262">
        <v>30432380.200000003</v>
      </c>
      <c r="O92" s="262">
        <v>29030272.670000002</v>
      </c>
      <c r="P92" s="262">
        <v>54590450.559999995</v>
      </c>
      <c r="Q92" s="262">
        <v>379668045.81999999</v>
      </c>
      <c r="R92" s="105">
        <v>0</v>
      </c>
      <c r="S92" s="12">
        <v>0</v>
      </c>
      <c r="T92" s="12">
        <v>0</v>
      </c>
      <c r="U92" s="12">
        <v>0</v>
      </c>
      <c r="V92" s="12">
        <v>0</v>
      </c>
      <c r="W92" s="12">
        <v>0</v>
      </c>
      <c r="X92" s="12">
        <v>0</v>
      </c>
      <c r="Y92" s="12">
        <v>0</v>
      </c>
      <c r="Z92" s="12">
        <v>0</v>
      </c>
      <c r="AA92" s="12">
        <v>0</v>
      </c>
      <c r="AB92" s="12">
        <v>0</v>
      </c>
      <c r="AC92" s="12">
        <v>0</v>
      </c>
      <c r="AD92" s="12">
        <v>0</v>
      </c>
      <c r="AE92" s="280">
        <f t="shared" si="6"/>
        <v>28540108.25</v>
      </c>
      <c r="AF92" s="280">
        <f t="shared" si="6"/>
        <v>33674011.399999999</v>
      </c>
      <c r="AG92" s="280">
        <f t="shared" si="5"/>
        <v>30430310.760000002</v>
      </c>
      <c r="AH92" s="280">
        <f t="shared" si="5"/>
        <v>25727498.850000001</v>
      </c>
      <c r="AI92" s="280">
        <f t="shared" si="5"/>
        <v>27204549</v>
      </c>
      <c r="AJ92" s="280">
        <f t="shared" si="5"/>
        <v>29798409</v>
      </c>
      <c r="AK92" s="280">
        <f t="shared" si="5"/>
        <v>29279192.23</v>
      </c>
      <c r="AL92" s="280">
        <f t="shared" si="5"/>
        <v>30867366.16</v>
      </c>
      <c r="AM92" s="280">
        <f t="shared" si="5"/>
        <v>30093496.739999998</v>
      </c>
      <c r="AN92" s="280">
        <f t="shared" si="5"/>
        <v>30432380.200000003</v>
      </c>
      <c r="AO92" s="280">
        <f t="shared" si="5"/>
        <v>29030272.670000002</v>
      </c>
      <c r="AP92" s="280">
        <f t="shared" si="4"/>
        <v>54590450.559999995</v>
      </c>
      <c r="AQ92" s="280">
        <f t="shared" si="4"/>
        <v>379668045.81999999</v>
      </c>
    </row>
    <row r="93" spans="2:43" x14ac:dyDescent="0.25">
      <c r="B93" s="29" t="s">
        <v>188</v>
      </c>
      <c r="C93" s="265">
        <v>190400996</v>
      </c>
      <c r="D93" s="265">
        <v>257406492</v>
      </c>
      <c r="E93" s="262">
        <v>4263077.24</v>
      </c>
      <c r="F93" s="262">
        <v>5454920.79</v>
      </c>
      <c r="G93" s="262">
        <v>8130809.1499999994</v>
      </c>
      <c r="H93" s="262">
        <v>5219794.0999999996</v>
      </c>
      <c r="I93" s="262">
        <v>11434960.91</v>
      </c>
      <c r="J93" s="262">
        <v>14059059.9</v>
      </c>
      <c r="K93" s="262">
        <v>14519251.630000001</v>
      </c>
      <c r="L93" s="262">
        <v>12910276.93</v>
      </c>
      <c r="M93" s="262">
        <v>30088141.18</v>
      </c>
      <c r="N93" s="262">
        <v>15428618.859999999</v>
      </c>
      <c r="O93" s="262">
        <v>21070370.009999998</v>
      </c>
      <c r="P93" s="262">
        <v>32268743.059999999</v>
      </c>
      <c r="Q93" s="262">
        <v>174848023.76000002</v>
      </c>
      <c r="R93" s="105">
        <v>0</v>
      </c>
      <c r="S93" s="12">
        <v>0</v>
      </c>
      <c r="T93" s="12">
        <v>0</v>
      </c>
      <c r="U93" s="12">
        <v>0</v>
      </c>
      <c r="V93" s="12">
        <v>0</v>
      </c>
      <c r="W93" s="12">
        <v>0</v>
      </c>
      <c r="X93" s="12">
        <v>0</v>
      </c>
      <c r="Y93" s="12">
        <v>0</v>
      </c>
      <c r="Z93" s="12">
        <v>0</v>
      </c>
      <c r="AA93" s="12">
        <v>0</v>
      </c>
      <c r="AB93" s="12">
        <v>0</v>
      </c>
      <c r="AC93" s="12">
        <v>0</v>
      </c>
      <c r="AD93" s="12">
        <v>0</v>
      </c>
      <c r="AE93" s="280">
        <f t="shared" si="6"/>
        <v>4263077.24</v>
      </c>
      <c r="AF93" s="280">
        <f t="shared" si="6"/>
        <v>5454920.79</v>
      </c>
      <c r="AG93" s="280">
        <f t="shared" si="5"/>
        <v>8130809.1499999994</v>
      </c>
      <c r="AH93" s="280">
        <f t="shared" si="5"/>
        <v>5219794.0999999996</v>
      </c>
      <c r="AI93" s="280">
        <f t="shared" si="5"/>
        <v>11434960.91</v>
      </c>
      <c r="AJ93" s="280">
        <f t="shared" si="5"/>
        <v>14059059.9</v>
      </c>
      <c r="AK93" s="280">
        <f t="shared" si="5"/>
        <v>14519251.630000001</v>
      </c>
      <c r="AL93" s="280">
        <f t="shared" si="5"/>
        <v>12910276.93</v>
      </c>
      <c r="AM93" s="280">
        <f t="shared" si="5"/>
        <v>30088141.18</v>
      </c>
      <c r="AN93" s="280">
        <f t="shared" si="5"/>
        <v>15428618.859999999</v>
      </c>
      <c r="AO93" s="280">
        <f t="shared" si="5"/>
        <v>21070370.009999998</v>
      </c>
      <c r="AP93" s="280">
        <f t="shared" si="4"/>
        <v>32268743.059999999</v>
      </c>
      <c r="AQ93" s="280">
        <f t="shared" si="4"/>
        <v>174848023.76000002</v>
      </c>
    </row>
    <row r="94" spans="2:43" x14ac:dyDescent="0.25">
      <c r="B94" s="29" t="s">
        <v>189</v>
      </c>
      <c r="C94" s="265">
        <v>127516991</v>
      </c>
      <c r="D94" s="265">
        <v>141387437.46000004</v>
      </c>
      <c r="E94" s="262">
        <v>6798757</v>
      </c>
      <c r="F94" s="262">
        <v>7889981.0499999998</v>
      </c>
      <c r="G94" s="262">
        <v>8484565.0299999993</v>
      </c>
      <c r="H94" s="262">
        <v>7472743.1799999997</v>
      </c>
      <c r="I94" s="262">
        <v>9528837.7700000014</v>
      </c>
      <c r="J94" s="262">
        <v>15220464.399999999</v>
      </c>
      <c r="K94" s="262">
        <v>9053997.2399999984</v>
      </c>
      <c r="L94" s="262">
        <v>15047537.800000001</v>
      </c>
      <c r="M94" s="262">
        <v>11525165.16</v>
      </c>
      <c r="N94" s="262">
        <v>11276932.779999999</v>
      </c>
      <c r="O94" s="262">
        <v>16913378.32</v>
      </c>
      <c r="P94" s="262">
        <v>13361024.279999999</v>
      </c>
      <c r="Q94" s="262">
        <v>132573384.00999999</v>
      </c>
      <c r="R94" s="105">
        <v>0</v>
      </c>
      <c r="S94" s="12">
        <v>0</v>
      </c>
      <c r="T94" s="12">
        <v>0</v>
      </c>
      <c r="U94" s="12">
        <v>0</v>
      </c>
      <c r="V94" s="12">
        <v>0</v>
      </c>
      <c r="W94" s="12">
        <v>0</v>
      </c>
      <c r="X94" s="12">
        <v>0</v>
      </c>
      <c r="Y94" s="12">
        <v>0</v>
      </c>
      <c r="Z94" s="12">
        <v>0</v>
      </c>
      <c r="AA94" s="12">
        <v>0</v>
      </c>
      <c r="AB94" s="12">
        <v>0</v>
      </c>
      <c r="AC94" s="12">
        <v>0</v>
      </c>
      <c r="AD94" s="12">
        <v>0</v>
      </c>
      <c r="AE94" s="280">
        <f t="shared" si="6"/>
        <v>6798757</v>
      </c>
      <c r="AF94" s="280">
        <f t="shared" si="6"/>
        <v>7889981.0499999998</v>
      </c>
      <c r="AG94" s="280">
        <f t="shared" si="5"/>
        <v>8484565.0299999993</v>
      </c>
      <c r="AH94" s="280">
        <f t="shared" si="5"/>
        <v>7472743.1799999997</v>
      </c>
      <c r="AI94" s="280">
        <f t="shared" si="5"/>
        <v>9528837.7700000014</v>
      </c>
      <c r="AJ94" s="280">
        <f t="shared" si="5"/>
        <v>15220464.399999999</v>
      </c>
      <c r="AK94" s="280">
        <f t="shared" si="5"/>
        <v>9053997.2399999984</v>
      </c>
      <c r="AL94" s="280">
        <f t="shared" si="5"/>
        <v>15047537.800000001</v>
      </c>
      <c r="AM94" s="280">
        <f t="shared" si="5"/>
        <v>11525165.16</v>
      </c>
      <c r="AN94" s="280">
        <f t="shared" si="5"/>
        <v>11276932.779999999</v>
      </c>
      <c r="AO94" s="280">
        <f t="shared" si="5"/>
        <v>16913378.32</v>
      </c>
      <c r="AP94" s="280">
        <f t="shared" si="4"/>
        <v>13361024.279999999</v>
      </c>
      <c r="AQ94" s="280">
        <f t="shared" si="4"/>
        <v>132573384.00999999</v>
      </c>
    </row>
    <row r="95" spans="2:43" x14ac:dyDescent="0.25">
      <c r="B95" s="29" t="s">
        <v>190</v>
      </c>
      <c r="C95" s="265">
        <v>43958669197</v>
      </c>
      <c r="D95" s="265">
        <v>45959061570.75</v>
      </c>
      <c r="E95" s="262">
        <v>2673102320.1900001</v>
      </c>
      <c r="F95" s="262">
        <v>3637705731.8699999</v>
      </c>
      <c r="G95" s="262">
        <v>3782783687.1299992</v>
      </c>
      <c r="H95" s="262">
        <v>2739944802.1999998</v>
      </c>
      <c r="I95" s="262">
        <v>3373606070.1799998</v>
      </c>
      <c r="J95" s="262">
        <v>4573677638.9000006</v>
      </c>
      <c r="K95" s="262">
        <v>3499619499.79</v>
      </c>
      <c r="L95" s="262">
        <v>4445731976.7700005</v>
      </c>
      <c r="M95" s="262">
        <v>3464689825.0000005</v>
      </c>
      <c r="N95" s="262">
        <v>2407001720.8400002</v>
      </c>
      <c r="O95" s="262">
        <v>3408279413.8299999</v>
      </c>
      <c r="P95" s="262">
        <v>7752432773.9300003</v>
      </c>
      <c r="Q95" s="262">
        <v>45758575460.630005</v>
      </c>
      <c r="R95" s="105">
        <v>0</v>
      </c>
      <c r="S95" s="12">
        <v>0</v>
      </c>
      <c r="T95" s="12">
        <v>0</v>
      </c>
      <c r="U95" s="12">
        <v>0</v>
      </c>
      <c r="V95" s="12">
        <v>0</v>
      </c>
      <c r="W95" s="12">
        <v>0</v>
      </c>
      <c r="X95" s="12">
        <v>0</v>
      </c>
      <c r="Y95" s="12">
        <v>0</v>
      </c>
      <c r="Z95" s="12">
        <v>0</v>
      </c>
      <c r="AA95" s="12">
        <v>0</v>
      </c>
      <c r="AB95" s="12">
        <v>0</v>
      </c>
      <c r="AC95" s="12">
        <v>0</v>
      </c>
      <c r="AD95" s="12">
        <v>0</v>
      </c>
      <c r="AE95" s="280">
        <f t="shared" si="6"/>
        <v>2673102320.1900001</v>
      </c>
      <c r="AF95" s="280">
        <f t="shared" si="6"/>
        <v>3637705731.8699999</v>
      </c>
      <c r="AG95" s="280">
        <f t="shared" si="5"/>
        <v>3782783687.1299992</v>
      </c>
      <c r="AH95" s="280">
        <f t="shared" si="5"/>
        <v>2739944802.1999998</v>
      </c>
      <c r="AI95" s="280">
        <f t="shared" si="5"/>
        <v>3373606070.1799998</v>
      </c>
      <c r="AJ95" s="280">
        <f t="shared" si="5"/>
        <v>4573677638.9000006</v>
      </c>
      <c r="AK95" s="280">
        <f t="shared" si="5"/>
        <v>3499619499.79</v>
      </c>
      <c r="AL95" s="280">
        <f t="shared" si="5"/>
        <v>4445731976.7700005</v>
      </c>
      <c r="AM95" s="280">
        <f t="shared" si="5"/>
        <v>3464689825.0000005</v>
      </c>
      <c r="AN95" s="280">
        <f t="shared" si="5"/>
        <v>2407001720.8400002</v>
      </c>
      <c r="AO95" s="280">
        <f t="shared" si="5"/>
        <v>3408279413.8299999</v>
      </c>
      <c r="AP95" s="280">
        <f t="shared" si="4"/>
        <v>7752432773.9300003</v>
      </c>
      <c r="AQ95" s="280">
        <f t="shared" si="4"/>
        <v>45758575460.630005</v>
      </c>
    </row>
    <row r="96" spans="2:43" x14ac:dyDescent="0.25">
      <c r="B96" s="28" t="s">
        <v>191</v>
      </c>
      <c r="C96" s="264">
        <v>62541034047</v>
      </c>
      <c r="D96" s="264">
        <v>66127237887.290001</v>
      </c>
      <c r="E96" s="261">
        <v>4117047097.3099999</v>
      </c>
      <c r="F96" s="261">
        <v>4566792315.3800011</v>
      </c>
      <c r="G96" s="261">
        <v>4939954176.9900007</v>
      </c>
      <c r="H96" s="261">
        <v>4214884621.9599991</v>
      </c>
      <c r="I96" s="261">
        <v>4640877194.1499996</v>
      </c>
      <c r="J96" s="261">
        <v>5300963350.1199989</v>
      </c>
      <c r="K96" s="261">
        <v>4479141409.29</v>
      </c>
      <c r="L96" s="261">
        <v>5427011920.96</v>
      </c>
      <c r="M96" s="261">
        <v>5334280395.3600006</v>
      </c>
      <c r="N96" s="261">
        <v>4953754410.5700016</v>
      </c>
      <c r="O96" s="261">
        <v>5935311611.9799995</v>
      </c>
      <c r="P96" s="261">
        <v>10318016292.809999</v>
      </c>
      <c r="Q96" s="261">
        <v>64228034796.880005</v>
      </c>
      <c r="R96" s="111">
        <v>0</v>
      </c>
      <c r="S96" s="109">
        <v>0</v>
      </c>
      <c r="T96" s="267">
        <v>100000000</v>
      </c>
      <c r="U96" s="267">
        <v>100000000</v>
      </c>
      <c r="V96" s="109">
        <v>0</v>
      </c>
      <c r="W96" s="109">
        <v>0</v>
      </c>
      <c r="X96" s="109">
        <v>0</v>
      </c>
      <c r="Y96" s="109">
        <v>0</v>
      </c>
      <c r="Z96" s="267">
        <v>220000000</v>
      </c>
      <c r="AA96" s="267">
        <v>204000000</v>
      </c>
      <c r="AB96" s="109">
        <v>0</v>
      </c>
      <c r="AC96" s="267">
        <v>100000000</v>
      </c>
      <c r="AD96" s="267">
        <v>724000000</v>
      </c>
      <c r="AE96" s="279">
        <f t="shared" si="6"/>
        <v>4117047097.3099999</v>
      </c>
      <c r="AF96" s="279">
        <f t="shared" si="6"/>
        <v>4566792315.3800011</v>
      </c>
      <c r="AG96" s="279">
        <f t="shared" si="5"/>
        <v>5039954176.9900007</v>
      </c>
      <c r="AH96" s="279">
        <f t="shared" si="5"/>
        <v>4314884621.9599991</v>
      </c>
      <c r="AI96" s="279">
        <f t="shared" si="5"/>
        <v>4640877194.1499996</v>
      </c>
      <c r="AJ96" s="279">
        <f t="shared" si="5"/>
        <v>5300963350.1199989</v>
      </c>
      <c r="AK96" s="279">
        <f t="shared" si="5"/>
        <v>4479141409.29</v>
      </c>
      <c r="AL96" s="279">
        <f t="shared" si="5"/>
        <v>5427011920.96</v>
      </c>
      <c r="AM96" s="279">
        <f t="shared" si="5"/>
        <v>5554280395.3600006</v>
      </c>
      <c r="AN96" s="279">
        <f t="shared" si="5"/>
        <v>5157754410.5700016</v>
      </c>
      <c r="AO96" s="279">
        <f t="shared" si="5"/>
        <v>5935311611.9799995</v>
      </c>
      <c r="AP96" s="279">
        <f t="shared" si="4"/>
        <v>10418016292.809999</v>
      </c>
      <c r="AQ96" s="279">
        <f t="shared" si="4"/>
        <v>64952034796.880005</v>
      </c>
    </row>
    <row r="97" spans="2:45" x14ac:dyDescent="0.25">
      <c r="B97" s="29" t="s">
        <v>192</v>
      </c>
      <c r="C97" s="265">
        <v>32957497517.999996</v>
      </c>
      <c r="D97" s="265">
        <v>33281199692.669998</v>
      </c>
      <c r="E97" s="262">
        <v>2339468298.02</v>
      </c>
      <c r="F97" s="262">
        <v>2358945686</v>
      </c>
      <c r="G97" s="262">
        <v>2513220685.3400002</v>
      </c>
      <c r="H97" s="262">
        <v>2444233408.9299998</v>
      </c>
      <c r="I97" s="262">
        <v>2437907155.29</v>
      </c>
      <c r="J97" s="262">
        <v>2449165895.7399998</v>
      </c>
      <c r="K97" s="262">
        <v>2595009184.3000002</v>
      </c>
      <c r="L97" s="262">
        <v>2574701995.75</v>
      </c>
      <c r="M97" s="262">
        <v>2612329399.6999998</v>
      </c>
      <c r="N97" s="262">
        <v>2795422611.8899999</v>
      </c>
      <c r="O97" s="262">
        <v>3316030587.8299999</v>
      </c>
      <c r="P97" s="262">
        <v>4709021940.9400005</v>
      </c>
      <c r="Q97" s="262">
        <v>33145456849.730007</v>
      </c>
      <c r="R97" s="104">
        <v>0</v>
      </c>
      <c r="S97" s="12">
        <v>0</v>
      </c>
      <c r="T97" s="12">
        <v>0</v>
      </c>
      <c r="U97" s="12">
        <v>0</v>
      </c>
      <c r="V97" s="12">
        <v>0</v>
      </c>
      <c r="W97" s="12">
        <v>0</v>
      </c>
      <c r="X97" s="12">
        <v>0</v>
      </c>
      <c r="Y97" s="12">
        <v>0</v>
      </c>
      <c r="Z97" s="12">
        <v>0</v>
      </c>
      <c r="AA97" s="12">
        <v>0</v>
      </c>
      <c r="AB97" s="12">
        <v>0</v>
      </c>
      <c r="AC97" s="12">
        <v>0</v>
      </c>
      <c r="AD97" s="12">
        <v>0</v>
      </c>
      <c r="AE97" s="280">
        <f t="shared" si="6"/>
        <v>2339468298.02</v>
      </c>
      <c r="AF97" s="280">
        <f t="shared" si="6"/>
        <v>2358945686</v>
      </c>
      <c r="AG97" s="280">
        <f t="shared" si="5"/>
        <v>2513220685.3400002</v>
      </c>
      <c r="AH97" s="280">
        <f t="shared" si="5"/>
        <v>2444233408.9299998</v>
      </c>
      <c r="AI97" s="280">
        <f t="shared" si="5"/>
        <v>2437907155.29</v>
      </c>
      <c r="AJ97" s="280">
        <f t="shared" si="5"/>
        <v>2449165895.7399998</v>
      </c>
      <c r="AK97" s="280">
        <f t="shared" si="5"/>
        <v>2595009184.3000002</v>
      </c>
      <c r="AL97" s="280">
        <f t="shared" si="5"/>
        <v>2574701995.75</v>
      </c>
      <c r="AM97" s="280">
        <f t="shared" si="5"/>
        <v>2612329399.6999998</v>
      </c>
      <c r="AN97" s="280">
        <f t="shared" si="5"/>
        <v>2795422611.8899999</v>
      </c>
      <c r="AO97" s="280">
        <f t="shared" si="5"/>
        <v>3316030587.8299999</v>
      </c>
      <c r="AP97" s="280">
        <f t="shared" si="4"/>
        <v>4709021940.9400005</v>
      </c>
      <c r="AQ97" s="280">
        <f t="shared" si="4"/>
        <v>33145456849.730007</v>
      </c>
    </row>
    <row r="98" spans="2:45" x14ac:dyDescent="0.25">
      <c r="B98" s="29" t="s">
        <v>193</v>
      </c>
      <c r="C98" s="265">
        <v>931766501</v>
      </c>
      <c r="D98" s="265">
        <v>969729907</v>
      </c>
      <c r="E98" s="262">
        <v>72251256.579999998</v>
      </c>
      <c r="F98" s="262">
        <v>72251256.579999998</v>
      </c>
      <c r="G98" s="262">
        <v>72251256.579999998</v>
      </c>
      <c r="H98" s="262">
        <v>72251256.579999998</v>
      </c>
      <c r="I98" s="262">
        <v>72251256.579999998</v>
      </c>
      <c r="J98" s="262">
        <v>72251256.579999998</v>
      </c>
      <c r="K98" s="262">
        <v>72251256.579999998</v>
      </c>
      <c r="L98" s="262">
        <v>72251256.579999998</v>
      </c>
      <c r="M98" s="262">
        <v>72251256.579999998</v>
      </c>
      <c r="N98" s="262">
        <v>72251256.579999998</v>
      </c>
      <c r="O98" s="262">
        <v>115010545.42</v>
      </c>
      <c r="P98" s="262">
        <v>129018916.68000002</v>
      </c>
      <c r="Q98" s="262">
        <v>966542027.9000001</v>
      </c>
      <c r="R98" s="105">
        <v>0</v>
      </c>
      <c r="S98" s="12">
        <v>0</v>
      </c>
      <c r="T98" s="12">
        <v>0</v>
      </c>
      <c r="U98" s="12">
        <v>0</v>
      </c>
      <c r="V98" s="12">
        <v>0</v>
      </c>
      <c r="W98" s="12">
        <v>0</v>
      </c>
      <c r="X98" s="12">
        <v>0</v>
      </c>
      <c r="Y98" s="12">
        <v>0</v>
      </c>
      <c r="Z98" s="12">
        <v>0</v>
      </c>
      <c r="AA98" s="12">
        <v>0</v>
      </c>
      <c r="AB98" s="12">
        <v>0</v>
      </c>
      <c r="AC98" s="12">
        <v>0</v>
      </c>
      <c r="AD98" s="12">
        <v>0</v>
      </c>
      <c r="AE98" s="280">
        <f t="shared" si="6"/>
        <v>72251256.579999998</v>
      </c>
      <c r="AF98" s="280">
        <f t="shared" si="6"/>
        <v>72251256.579999998</v>
      </c>
      <c r="AG98" s="280">
        <f t="shared" si="5"/>
        <v>72251256.579999998</v>
      </c>
      <c r="AH98" s="280">
        <f t="shared" si="5"/>
        <v>72251256.579999998</v>
      </c>
      <c r="AI98" s="280">
        <f t="shared" si="5"/>
        <v>72251256.579999998</v>
      </c>
      <c r="AJ98" s="280">
        <f t="shared" si="5"/>
        <v>72251256.579999998</v>
      </c>
      <c r="AK98" s="280">
        <f t="shared" si="5"/>
        <v>72251256.579999998</v>
      </c>
      <c r="AL98" s="280">
        <f t="shared" si="5"/>
        <v>72251256.579999998</v>
      </c>
      <c r="AM98" s="280">
        <f t="shared" si="5"/>
        <v>72251256.579999998</v>
      </c>
      <c r="AN98" s="280">
        <f t="shared" si="5"/>
        <v>72251256.579999998</v>
      </c>
      <c r="AO98" s="280">
        <f t="shared" si="5"/>
        <v>115010545.42</v>
      </c>
      <c r="AP98" s="280">
        <f t="shared" si="4"/>
        <v>129018916.68000002</v>
      </c>
      <c r="AQ98" s="280">
        <f t="shared" si="4"/>
        <v>966542027.9000001</v>
      </c>
    </row>
    <row r="99" spans="2:45" x14ac:dyDescent="0.25">
      <c r="B99" s="29" t="s">
        <v>231</v>
      </c>
      <c r="C99" s="265">
        <v>10000000</v>
      </c>
      <c r="D99" s="16">
        <v>0</v>
      </c>
      <c r="E99" s="21">
        <v>0</v>
      </c>
      <c r="F99" s="21">
        <v>0</v>
      </c>
      <c r="G99" s="21">
        <v>0</v>
      </c>
      <c r="H99" s="21">
        <v>0</v>
      </c>
      <c r="I99" s="21">
        <v>0</v>
      </c>
      <c r="J99" s="21">
        <v>0</v>
      </c>
      <c r="K99" s="21">
        <v>0</v>
      </c>
      <c r="L99" s="21">
        <v>0</v>
      </c>
      <c r="M99" s="21">
        <v>0</v>
      </c>
      <c r="N99" s="21">
        <v>0</v>
      </c>
      <c r="O99" s="21">
        <v>0</v>
      </c>
      <c r="P99" s="21">
        <v>0</v>
      </c>
      <c r="Q99" s="21">
        <v>0</v>
      </c>
      <c r="R99" s="105">
        <v>0</v>
      </c>
      <c r="S99" s="12">
        <v>0</v>
      </c>
      <c r="T99" s="12">
        <v>0</v>
      </c>
      <c r="U99" s="12">
        <v>0</v>
      </c>
      <c r="V99" s="12">
        <v>0</v>
      </c>
      <c r="W99" s="12">
        <v>0</v>
      </c>
      <c r="X99" s="12">
        <v>0</v>
      </c>
      <c r="Y99" s="12">
        <v>0</v>
      </c>
      <c r="Z99" s="12">
        <v>0</v>
      </c>
      <c r="AA99" s="12">
        <v>0</v>
      </c>
      <c r="AB99" s="12">
        <v>0</v>
      </c>
      <c r="AC99" s="12">
        <v>0</v>
      </c>
      <c r="AD99" s="12">
        <v>0</v>
      </c>
      <c r="AE99" s="280"/>
      <c r="AF99" s="280"/>
      <c r="AG99" s="280"/>
      <c r="AH99" s="280"/>
      <c r="AI99" s="280"/>
      <c r="AJ99" s="280"/>
      <c r="AK99" s="280"/>
      <c r="AL99" s="280"/>
      <c r="AM99" s="280"/>
      <c r="AN99" s="280"/>
      <c r="AO99" s="280"/>
      <c r="AP99" s="280"/>
      <c r="AQ99" s="280"/>
    </row>
    <row r="100" spans="2:45" x14ac:dyDescent="0.25">
      <c r="B100" s="29" t="s">
        <v>194</v>
      </c>
      <c r="C100" s="265">
        <v>1198482036</v>
      </c>
      <c r="D100" s="265">
        <v>3155790794.6599998</v>
      </c>
      <c r="E100" s="262">
        <v>19282568.629999999</v>
      </c>
      <c r="F100" s="262">
        <v>16844053.440000001</v>
      </c>
      <c r="G100" s="262">
        <v>251763085.78999999</v>
      </c>
      <c r="H100" s="262">
        <v>60949188.160000004</v>
      </c>
      <c r="I100" s="262">
        <v>111108328.59</v>
      </c>
      <c r="J100" s="262">
        <v>181723873.35000002</v>
      </c>
      <c r="K100" s="262">
        <v>88414850.540000007</v>
      </c>
      <c r="L100" s="262">
        <v>122604379.22999999</v>
      </c>
      <c r="M100" s="262">
        <v>310494433.84000003</v>
      </c>
      <c r="N100" s="262">
        <v>39055852.060000002</v>
      </c>
      <c r="O100" s="262">
        <v>170320251.52000001</v>
      </c>
      <c r="P100" s="262">
        <v>414423423.50999999</v>
      </c>
      <c r="Q100" s="262">
        <v>1786984288.6600001</v>
      </c>
      <c r="R100" s="105">
        <v>0</v>
      </c>
      <c r="S100" s="12">
        <v>0</v>
      </c>
      <c r="T100" s="266">
        <v>100000000</v>
      </c>
      <c r="U100" s="266">
        <v>100000000</v>
      </c>
      <c r="V100" s="12">
        <v>0</v>
      </c>
      <c r="W100" s="12">
        <v>0</v>
      </c>
      <c r="X100" s="12">
        <v>0</v>
      </c>
      <c r="Y100" s="12">
        <v>0</v>
      </c>
      <c r="Z100" s="266">
        <v>220000000</v>
      </c>
      <c r="AA100" s="266">
        <v>204000000</v>
      </c>
      <c r="AB100" s="12">
        <v>0</v>
      </c>
      <c r="AC100" s="266">
        <v>100000000</v>
      </c>
      <c r="AD100" s="266">
        <v>724000000</v>
      </c>
      <c r="AE100" s="280">
        <f t="shared" si="6"/>
        <v>19282568.629999999</v>
      </c>
      <c r="AF100" s="280">
        <f t="shared" si="6"/>
        <v>16844053.440000001</v>
      </c>
      <c r="AG100" s="280">
        <f t="shared" si="5"/>
        <v>351763085.78999996</v>
      </c>
      <c r="AH100" s="280">
        <f t="shared" si="5"/>
        <v>160949188.16</v>
      </c>
      <c r="AI100" s="280">
        <f t="shared" si="5"/>
        <v>111108328.59</v>
      </c>
      <c r="AJ100" s="280">
        <f t="shared" si="5"/>
        <v>181723873.35000002</v>
      </c>
      <c r="AK100" s="280">
        <f t="shared" si="5"/>
        <v>88414850.540000007</v>
      </c>
      <c r="AL100" s="280">
        <f t="shared" si="5"/>
        <v>122604379.22999999</v>
      </c>
      <c r="AM100" s="280">
        <f t="shared" si="5"/>
        <v>530494433.84000003</v>
      </c>
      <c r="AN100" s="280">
        <f t="shared" si="5"/>
        <v>243055852.06</v>
      </c>
      <c r="AO100" s="280">
        <f t="shared" si="5"/>
        <v>170320251.52000001</v>
      </c>
      <c r="AP100" s="280">
        <f t="shared" si="4"/>
        <v>514423423.50999999</v>
      </c>
      <c r="AQ100" s="280">
        <f t="shared" si="4"/>
        <v>2510984288.6599998</v>
      </c>
    </row>
    <row r="101" spans="2:45" x14ac:dyDescent="0.25">
      <c r="B101" s="29" t="s">
        <v>195</v>
      </c>
      <c r="C101" s="265">
        <v>294104930</v>
      </c>
      <c r="D101" s="265">
        <v>252034784.14999998</v>
      </c>
      <c r="E101" s="262">
        <v>10835718.390000001</v>
      </c>
      <c r="F101" s="262">
        <v>11345107.27</v>
      </c>
      <c r="G101" s="262">
        <v>16018862.609999999</v>
      </c>
      <c r="H101" s="262">
        <v>15226460.550000001</v>
      </c>
      <c r="I101" s="262">
        <v>13096716.810000001</v>
      </c>
      <c r="J101" s="262">
        <v>23707445.18</v>
      </c>
      <c r="K101" s="262">
        <v>12565546.680000002</v>
      </c>
      <c r="L101" s="262">
        <v>14195883.91</v>
      </c>
      <c r="M101" s="262">
        <v>17554949.159999996</v>
      </c>
      <c r="N101" s="262">
        <v>13623694.870000001</v>
      </c>
      <c r="O101" s="262">
        <v>21281764.809999999</v>
      </c>
      <c r="P101" s="262">
        <v>47760343.119999997</v>
      </c>
      <c r="Q101" s="262">
        <v>217212493.36000001</v>
      </c>
      <c r="R101" s="105">
        <v>0</v>
      </c>
      <c r="S101" s="12">
        <v>0</v>
      </c>
      <c r="T101" s="12">
        <v>0</v>
      </c>
      <c r="U101" s="12">
        <v>0</v>
      </c>
      <c r="V101" s="12">
        <v>0</v>
      </c>
      <c r="W101" s="12">
        <v>0</v>
      </c>
      <c r="X101" s="12">
        <v>0</v>
      </c>
      <c r="Y101" s="12">
        <v>0</v>
      </c>
      <c r="Z101" s="12">
        <v>0</v>
      </c>
      <c r="AA101" s="12">
        <v>0</v>
      </c>
      <c r="AB101" s="12">
        <v>0</v>
      </c>
      <c r="AC101" s="12">
        <v>0</v>
      </c>
      <c r="AD101" s="12">
        <v>0</v>
      </c>
      <c r="AE101" s="280">
        <f t="shared" si="6"/>
        <v>10835718.390000001</v>
      </c>
      <c r="AF101" s="280">
        <f t="shared" si="6"/>
        <v>11345107.27</v>
      </c>
      <c r="AG101" s="280">
        <f t="shared" si="5"/>
        <v>16018862.609999999</v>
      </c>
      <c r="AH101" s="280">
        <f t="shared" si="5"/>
        <v>15226460.550000001</v>
      </c>
      <c r="AI101" s="280">
        <f t="shared" si="5"/>
        <v>13096716.810000001</v>
      </c>
      <c r="AJ101" s="280">
        <f t="shared" si="5"/>
        <v>23707445.18</v>
      </c>
      <c r="AK101" s="280">
        <f t="shared" si="5"/>
        <v>12565546.680000002</v>
      </c>
      <c r="AL101" s="280">
        <f t="shared" si="5"/>
        <v>14195883.91</v>
      </c>
      <c r="AM101" s="280">
        <f t="shared" si="5"/>
        <v>17554949.159999996</v>
      </c>
      <c r="AN101" s="280">
        <f t="shared" si="5"/>
        <v>13623694.870000001</v>
      </c>
      <c r="AO101" s="280">
        <f t="shared" si="5"/>
        <v>21281764.809999999</v>
      </c>
      <c r="AP101" s="280">
        <f t="shared" si="4"/>
        <v>47760343.119999997</v>
      </c>
      <c r="AQ101" s="280">
        <f t="shared" si="4"/>
        <v>217212493.36000001</v>
      </c>
    </row>
    <row r="102" spans="2:45" x14ac:dyDescent="0.25">
      <c r="B102" s="29" t="s">
        <v>196</v>
      </c>
      <c r="C102" s="265">
        <v>1169107566</v>
      </c>
      <c r="D102" s="265">
        <v>848006108.39999974</v>
      </c>
      <c r="E102" s="262">
        <v>24067575.080000002</v>
      </c>
      <c r="F102" s="262">
        <v>34920070.440000005</v>
      </c>
      <c r="G102" s="262">
        <v>47747567.340000004</v>
      </c>
      <c r="H102" s="262">
        <v>32733312.050000001</v>
      </c>
      <c r="I102" s="262">
        <v>36074695.969999999</v>
      </c>
      <c r="J102" s="262">
        <v>35238671.659999996</v>
      </c>
      <c r="K102" s="262">
        <v>32736633.339999996</v>
      </c>
      <c r="L102" s="262">
        <v>111259450.19</v>
      </c>
      <c r="M102" s="262">
        <v>33797667.299999997</v>
      </c>
      <c r="N102" s="262">
        <v>34223238.850000001</v>
      </c>
      <c r="O102" s="262">
        <v>51263429.57</v>
      </c>
      <c r="P102" s="262">
        <v>301039596.26999998</v>
      </c>
      <c r="Q102" s="262">
        <v>775101908.06000006</v>
      </c>
      <c r="R102" s="105">
        <v>0</v>
      </c>
      <c r="S102" s="12">
        <v>0</v>
      </c>
      <c r="T102" s="12">
        <v>0</v>
      </c>
      <c r="U102" s="12">
        <v>0</v>
      </c>
      <c r="V102" s="12">
        <v>0</v>
      </c>
      <c r="W102" s="12">
        <v>0</v>
      </c>
      <c r="X102" s="12">
        <v>0</v>
      </c>
      <c r="Y102" s="12">
        <v>0</v>
      </c>
      <c r="Z102" s="12">
        <v>0</v>
      </c>
      <c r="AA102" s="12">
        <v>0</v>
      </c>
      <c r="AB102" s="12">
        <v>0</v>
      </c>
      <c r="AC102" s="12">
        <v>0</v>
      </c>
      <c r="AD102" s="12">
        <v>0</v>
      </c>
      <c r="AE102" s="280">
        <f t="shared" si="6"/>
        <v>24067575.080000002</v>
      </c>
      <c r="AF102" s="280">
        <f t="shared" si="6"/>
        <v>34920070.440000005</v>
      </c>
      <c r="AG102" s="280">
        <f t="shared" si="5"/>
        <v>47747567.340000004</v>
      </c>
      <c r="AH102" s="280">
        <f t="shared" si="5"/>
        <v>32733312.050000001</v>
      </c>
      <c r="AI102" s="280">
        <f t="shared" si="5"/>
        <v>36074695.969999999</v>
      </c>
      <c r="AJ102" s="280">
        <f t="shared" si="5"/>
        <v>35238671.659999996</v>
      </c>
      <c r="AK102" s="280">
        <f t="shared" si="5"/>
        <v>32736633.339999996</v>
      </c>
      <c r="AL102" s="280">
        <f t="shared" si="5"/>
        <v>111259450.19</v>
      </c>
      <c r="AM102" s="280">
        <f t="shared" si="5"/>
        <v>33797667.299999997</v>
      </c>
      <c r="AN102" s="280">
        <f t="shared" si="5"/>
        <v>34223238.850000001</v>
      </c>
      <c r="AO102" s="280">
        <f t="shared" si="5"/>
        <v>51263429.57</v>
      </c>
      <c r="AP102" s="280">
        <f t="shared" si="4"/>
        <v>301039596.26999998</v>
      </c>
      <c r="AQ102" s="280">
        <f t="shared" si="4"/>
        <v>775101908.06000006</v>
      </c>
    </row>
    <row r="103" spans="2:45" x14ac:dyDescent="0.25">
      <c r="B103" s="29" t="s">
        <v>197</v>
      </c>
      <c r="C103" s="265">
        <v>24752925380</v>
      </c>
      <c r="D103" s="265">
        <v>26664866619.460007</v>
      </c>
      <c r="E103" s="262">
        <v>1633687142.1999998</v>
      </c>
      <c r="F103" s="262">
        <v>2044375726.6699998</v>
      </c>
      <c r="G103" s="262">
        <v>2004371161.9500003</v>
      </c>
      <c r="H103" s="262">
        <v>1558573501.8600001</v>
      </c>
      <c r="I103" s="262">
        <v>1938805529.6300001</v>
      </c>
      <c r="J103" s="262">
        <v>2505396095.670001</v>
      </c>
      <c r="K103" s="262">
        <v>1647057347.6399999</v>
      </c>
      <c r="L103" s="262">
        <v>2473288056.3600001</v>
      </c>
      <c r="M103" s="262">
        <v>2239647903.1699996</v>
      </c>
      <c r="N103" s="262">
        <v>1969321624.0400004</v>
      </c>
      <c r="O103" s="262">
        <v>2228123110.2800007</v>
      </c>
      <c r="P103" s="262">
        <v>4238390465.1900001</v>
      </c>
      <c r="Q103" s="262">
        <v>26481037664.66</v>
      </c>
      <c r="R103" s="105">
        <v>0</v>
      </c>
      <c r="S103" s="12">
        <v>0</v>
      </c>
      <c r="T103" s="12">
        <v>0</v>
      </c>
      <c r="U103" s="12">
        <v>0</v>
      </c>
      <c r="V103" s="12">
        <v>0</v>
      </c>
      <c r="W103" s="12">
        <v>0</v>
      </c>
      <c r="X103" s="12">
        <v>0</v>
      </c>
      <c r="Y103" s="12">
        <v>0</v>
      </c>
      <c r="Z103" s="12">
        <v>0</v>
      </c>
      <c r="AA103" s="12">
        <v>0</v>
      </c>
      <c r="AB103" s="12">
        <v>0</v>
      </c>
      <c r="AC103" s="12">
        <v>0</v>
      </c>
      <c r="AD103" s="12">
        <v>0</v>
      </c>
      <c r="AE103" s="280">
        <f t="shared" si="6"/>
        <v>1633687142.1999998</v>
      </c>
      <c r="AF103" s="280">
        <f t="shared" si="6"/>
        <v>2044375726.6699998</v>
      </c>
      <c r="AG103" s="280">
        <f t="shared" si="5"/>
        <v>2004371161.9500003</v>
      </c>
      <c r="AH103" s="280">
        <f t="shared" si="5"/>
        <v>1558573501.8600001</v>
      </c>
      <c r="AI103" s="280">
        <f t="shared" si="5"/>
        <v>1938805529.6300001</v>
      </c>
      <c r="AJ103" s="280">
        <f t="shared" si="5"/>
        <v>2505396095.670001</v>
      </c>
      <c r="AK103" s="280">
        <f t="shared" si="5"/>
        <v>1647057347.6399999</v>
      </c>
      <c r="AL103" s="280">
        <f t="shared" si="5"/>
        <v>2473288056.3600001</v>
      </c>
      <c r="AM103" s="280">
        <f t="shared" si="5"/>
        <v>2239647903.1699996</v>
      </c>
      <c r="AN103" s="280">
        <f t="shared" si="5"/>
        <v>1969321624.0400004</v>
      </c>
      <c r="AO103" s="280">
        <f t="shared" si="5"/>
        <v>2228123110.2800007</v>
      </c>
      <c r="AP103" s="280">
        <f t="shared" si="4"/>
        <v>4238390465.1900001</v>
      </c>
      <c r="AQ103" s="280">
        <f t="shared" si="4"/>
        <v>26481037664.66</v>
      </c>
    </row>
    <row r="104" spans="2:45" x14ac:dyDescent="0.25">
      <c r="B104" s="29" t="s">
        <v>198</v>
      </c>
      <c r="C104" s="265">
        <v>769857135</v>
      </c>
      <c r="D104" s="265">
        <v>486565255.60000002</v>
      </c>
      <c r="E104" s="21">
        <v>0</v>
      </c>
      <c r="F104" s="21">
        <v>0</v>
      </c>
      <c r="G104" s="21">
        <v>0</v>
      </c>
      <c r="H104" s="21">
        <v>0</v>
      </c>
      <c r="I104" s="21">
        <v>0</v>
      </c>
      <c r="J104" s="21">
        <v>0</v>
      </c>
      <c r="K104" s="21">
        <v>0</v>
      </c>
      <c r="L104" s="262">
        <v>20016075.960000001</v>
      </c>
      <c r="M104" s="21">
        <v>0</v>
      </c>
      <c r="N104" s="21">
        <v>0</v>
      </c>
      <c r="O104" s="21">
        <v>0</v>
      </c>
      <c r="P104" s="262">
        <v>419916681.14000005</v>
      </c>
      <c r="Q104" s="262">
        <v>439932757.10000002</v>
      </c>
      <c r="R104" s="105">
        <v>0</v>
      </c>
      <c r="S104" s="12">
        <v>0</v>
      </c>
      <c r="T104" s="12">
        <v>0</v>
      </c>
      <c r="U104" s="12">
        <v>0</v>
      </c>
      <c r="V104" s="12">
        <v>0</v>
      </c>
      <c r="W104" s="12">
        <v>0</v>
      </c>
      <c r="X104" s="12">
        <v>0</v>
      </c>
      <c r="Y104" s="12">
        <v>0</v>
      </c>
      <c r="Z104" s="12">
        <v>0</v>
      </c>
      <c r="AA104" s="12">
        <v>0</v>
      </c>
      <c r="AB104" s="12">
        <v>0</v>
      </c>
      <c r="AC104" s="12">
        <v>0</v>
      </c>
      <c r="AD104" s="12">
        <v>0</v>
      </c>
      <c r="AE104" s="12">
        <f t="shared" si="6"/>
        <v>0</v>
      </c>
      <c r="AF104" s="12">
        <f t="shared" si="6"/>
        <v>0</v>
      </c>
      <c r="AG104" s="12">
        <f t="shared" si="5"/>
        <v>0</v>
      </c>
      <c r="AH104" s="12">
        <f t="shared" si="5"/>
        <v>0</v>
      </c>
      <c r="AI104" s="12">
        <f t="shared" si="5"/>
        <v>0</v>
      </c>
      <c r="AJ104" s="12">
        <f t="shared" si="5"/>
        <v>0</v>
      </c>
      <c r="AK104" s="12">
        <f t="shared" si="5"/>
        <v>0</v>
      </c>
      <c r="AL104" s="280">
        <f t="shared" si="5"/>
        <v>20016075.960000001</v>
      </c>
      <c r="AM104" s="12">
        <f t="shared" si="5"/>
        <v>0</v>
      </c>
      <c r="AN104" s="12">
        <f t="shared" si="5"/>
        <v>0</v>
      </c>
      <c r="AO104" s="12">
        <f t="shared" si="5"/>
        <v>0</v>
      </c>
      <c r="AP104" s="280">
        <f t="shared" si="4"/>
        <v>419916681.14000005</v>
      </c>
      <c r="AQ104" s="280">
        <f t="shared" si="4"/>
        <v>439932757.10000002</v>
      </c>
    </row>
    <row r="105" spans="2:45" x14ac:dyDescent="0.25">
      <c r="B105" s="29" t="s">
        <v>199</v>
      </c>
      <c r="C105" s="265">
        <v>457292981</v>
      </c>
      <c r="D105" s="265">
        <v>469044725.35000002</v>
      </c>
      <c r="E105" s="262">
        <v>17454538.41</v>
      </c>
      <c r="F105" s="262">
        <v>28110414.98</v>
      </c>
      <c r="G105" s="262">
        <v>34581557.380000003</v>
      </c>
      <c r="H105" s="262">
        <v>30917493.829999998</v>
      </c>
      <c r="I105" s="262">
        <v>31633511.279999997</v>
      </c>
      <c r="J105" s="262">
        <v>33480111.940000001</v>
      </c>
      <c r="K105" s="262">
        <v>31106590.210000001</v>
      </c>
      <c r="L105" s="262">
        <v>38694822.980000004</v>
      </c>
      <c r="M105" s="262">
        <v>48204785.609999999</v>
      </c>
      <c r="N105" s="262">
        <v>29856132.280000001</v>
      </c>
      <c r="O105" s="262">
        <v>33281922.549999997</v>
      </c>
      <c r="P105" s="262">
        <v>58444925.960000001</v>
      </c>
      <c r="Q105" s="262">
        <v>415766807.40999997</v>
      </c>
      <c r="R105" s="105">
        <v>0</v>
      </c>
      <c r="S105" s="12">
        <v>0</v>
      </c>
      <c r="T105" s="12">
        <v>0</v>
      </c>
      <c r="U105" s="12">
        <v>0</v>
      </c>
      <c r="V105" s="12">
        <v>0</v>
      </c>
      <c r="W105" s="12">
        <v>0</v>
      </c>
      <c r="X105" s="12">
        <v>0</v>
      </c>
      <c r="Y105" s="12">
        <v>0</v>
      </c>
      <c r="Z105" s="12">
        <v>0</v>
      </c>
      <c r="AA105" s="12">
        <v>0</v>
      </c>
      <c r="AB105" s="12">
        <v>0</v>
      </c>
      <c r="AC105" s="12">
        <v>0</v>
      </c>
      <c r="AD105" s="12">
        <v>0</v>
      </c>
      <c r="AE105" s="280">
        <f t="shared" si="6"/>
        <v>17454538.41</v>
      </c>
      <c r="AF105" s="280">
        <f t="shared" si="6"/>
        <v>28110414.98</v>
      </c>
      <c r="AG105" s="280">
        <f t="shared" si="5"/>
        <v>34581557.380000003</v>
      </c>
      <c r="AH105" s="280">
        <f t="shared" si="5"/>
        <v>30917493.829999998</v>
      </c>
      <c r="AI105" s="280">
        <f t="shared" si="5"/>
        <v>31633511.279999997</v>
      </c>
      <c r="AJ105" s="280">
        <f t="shared" si="5"/>
        <v>33480111.940000001</v>
      </c>
      <c r="AK105" s="280">
        <f t="shared" si="5"/>
        <v>31106590.210000001</v>
      </c>
      <c r="AL105" s="280">
        <f t="shared" si="5"/>
        <v>38694822.980000004</v>
      </c>
      <c r="AM105" s="280">
        <f t="shared" si="5"/>
        <v>48204785.609999999</v>
      </c>
      <c r="AN105" s="280">
        <f t="shared" si="5"/>
        <v>29856132.280000001</v>
      </c>
      <c r="AO105" s="280">
        <f t="shared" si="5"/>
        <v>33281922.549999997</v>
      </c>
      <c r="AP105" s="280">
        <f t="shared" si="4"/>
        <v>58444925.960000001</v>
      </c>
      <c r="AQ105" s="280">
        <f t="shared" si="4"/>
        <v>415766807.40999997</v>
      </c>
    </row>
    <row r="106" spans="2:45" x14ac:dyDescent="0.25">
      <c r="B106" s="24" t="s">
        <v>200</v>
      </c>
      <c r="C106" s="263">
        <v>114810424715</v>
      </c>
      <c r="D106" s="263">
        <v>88722402807</v>
      </c>
      <c r="E106" s="260">
        <v>14945065215.369999</v>
      </c>
      <c r="F106" s="260">
        <v>2670926698.1200008</v>
      </c>
      <c r="G106" s="260">
        <v>5999816856.0200005</v>
      </c>
      <c r="H106" s="260">
        <v>7122239417.8599997</v>
      </c>
      <c r="I106" s="260">
        <v>4097692738.1300001</v>
      </c>
      <c r="J106" s="260">
        <v>16380402769.649998</v>
      </c>
      <c r="K106" s="260">
        <v>5613392871.4899998</v>
      </c>
      <c r="L106" s="260">
        <v>4410010555.6700001</v>
      </c>
      <c r="M106" s="260">
        <v>6750000342.6000004</v>
      </c>
      <c r="N106" s="260">
        <v>7168884140.6499996</v>
      </c>
      <c r="O106" s="260">
        <v>4339494483.6599998</v>
      </c>
      <c r="P106" s="260">
        <v>6969040069.5699997</v>
      </c>
      <c r="Q106" s="260">
        <v>86466966158.789978</v>
      </c>
      <c r="R106" s="19">
        <v>0</v>
      </c>
      <c r="S106" s="19">
        <v>0</v>
      </c>
      <c r="T106" s="19">
        <v>0</v>
      </c>
      <c r="U106" s="19">
        <v>0</v>
      </c>
      <c r="V106" s="19">
        <v>0</v>
      </c>
      <c r="W106" s="19">
        <v>0</v>
      </c>
      <c r="X106" s="19">
        <v>0</v>
      </c>
      <c r="Y106" s="19">
        <v>0</v>
      </c>
      <c r="Z106" s="19">
        <v>0</v>
      </c>
      <c r="AA106" s="19">
        <v>0</v>
      </c>
      <c r="AB106" s="19">
        <v>0</v>
      </c>
      <c r="AC106" s="19">
        <v>0</v>
      </c>
      <c r="AD106" s="19">
        <v>0</v>
      </c>
      <c r="AE106" s="273">
        <f t="shared" si="6"/>
        <v>14945065215.369999</v>
      </c>
      <c r="AF106" s="273">
        <f t="shared" si="6"/>
        <v>2670926698.1200008</v>
      </c>
      <c r="AG106" s="273">
        <f t="shared" si="5"/>
        <v>5999816856.0200005</v>
      </c>
      <c r="AH106" s="273">
        <f t="shared" si="5"/>
        <v>7122239417.8599997</v>
      </c>
      <c r="AI106" s="273">
        <f t="shared" si="5"/>
        <v>4097692738.1300001</v>
      </c>
      <c r="AJ106" s="273">
        <f t="shared" si="5"/>
        <v>16380402769.649998</v>
      </c>
      <c r="AK106" s="273">
        <f t="shared" si="5"/>
        <v>5613392871.4899998</v>
      </c>
      <c r="AL106" s="273">
        <f t="shared" si="5"/>
        <v>4410010555.6700001</v>
      </c>
      <c r="AM106" s="273">
        <f t="shared" si="5"/>
        <v>6750000342.6000004</v>
      </c>
      <c r="AN106" s="273">
        <f t="shared" si="5"/>
        <v>7168884140.6499996</v>
      </c>
      <c r="AO106" s="273">
        <f t="shared" si="5"/>
        <v>4339494483.6599998</v>
      </c>
      <c r="AP106" s="273">
        <f t="shared" si="4"/>
        <v>6969040069.5699997</v>
      </c>
      <c r="AQ106" s="273">
        <f t="shared" si="4"/>
        <v>86466966158.789978</v>
      </c>
      <c r="AR106" s="112"/>
      <c r="AS106" s="112"/>
    </row>
    <row r="107" spans="2:45" x14ac:dyDescent="0.25">
      <c r="B107" s="28" t="s">
        <v>201</v>
      </c>
      <c r="C107" s="264">
        <v>114810424715</v>
      </c>
      <c r="D107" s="264">
        <v>88722402807</v>
      </c>
      <c r="E107" s="261">
        <v>14945065215.369999</v>
      </c>
      <c r="F107" s="261">
        <v>2670926698.1200008</v>
      </c>
      <c r="G107" s="261">
        <v>5999816856.0200005</v>
      </c>
      <c r="H107" s="261">
        <v>7122239417.8599997</v>
      </c>
      <c r="I107" s="261">
        <v>4097692738.1300001</v>
      </c>
      <c r="J107" s="261">
        <v>16380402769.649998</v>
      </c>
      <c r="K107" s="261">
        <v>5613392871.4899998</v>
      </c>
      <c r="L107" s="261">
        <v>4410010555.6700001</v>
      </c>
      <c r="M107" s="261">
        <v>6750000342.6000004</v>
      </c>
      <c r="N107" s="261">
        <v>7168884140.6499996</v>
      </c>
      <c r="O107" s="261">
        <v>4339494483.6599998</v>
      </c>
      <c r="P107" s="261">
        <v>6969040069.5699997</v>
      </c>
      <c r="Q107" s="261">
        <v>86466966158.789978</v>
      </c>
      <c r="R107" s="111">
        <v>0</v>
      </c>
      <c r="S107" s="109">
        <v>0</v>
      </c>
      <c r="T107" s="109">
        <v>0</v>
      </c>
      <c r="U107" s="109">
        <v>0</v>
      </c>
      <c r="V107" s="109">
        <v>0</v>
      </c>
      <c r="W107" s="109">
        <v>0</v>
      </c>
      <c r="X107" s="109">
        <v>0</v>
      </c>
      <c r="Y107" s="109">
        <v>0</v>
      </c>
      <c r="Z107" s="109">
        <v>0</v>
      </c>
      <c r="AA107" s="109">
        <v>0</v>
      </c>
      <c r="AB107" s="109">
        <v>0</v>
      </c>
      <c r="AC107" s="109">
        <v>0</v>
      </c>
      <c r="AD107" s="109">
        <v>0</v>
      </c>
      <c r="AE107" s="279">
        <f t="shared" si="6"/>
        <v>14945065215.369999</v>
      </c>
      <c r="AF107" s="279">
        <f t="shared" si="6"/>
        <v>2670926698.1200008</v>
      </c>
      <c r="AG107" s="279">
        <f t="shared" si="5"/>
        <v>5999816856.0200005</v>
      </c>
      <c r="AH107" s="279">
        <f t="shared" si="5"/>
        <v>7122239417.8599997</v>
      </c>
      <c r="AI107" s="279">
        <f t="shared" si="5"/>
        <v>4097692738.1300001</v>
      </c>
      <c r="AJ107" s="279">
        <f t="shared" si="5"/>
        <v>16380402769.649998</v>
      </c>
      <c r="AK107" s="279">
        <f t="shared" si="5"/>
        <v>5613392871.4899998</v>
      </c>
      <c r="AL107" s="279">
        <f t="shared" si="5"/>
        <v>4410010555.6700001</v>
      </c>
      <c r="AM107" s="279">
        <f t="shared" si="5"/>
        <v>6750000342.6000004</v>
      </c>
      <c r="AN107" s="279">
        <f t="shared" si="5"/>
        <v>7168884140.6499996</v>
      </c>
      <c r="AO107" s="279">
        <f t="shared" si="5"/>
        <v>4339494483.6599998</v>
      </c>
      <c r="AP107" s="279">
        <f t="shared" si="4"/>
        <v>6969040069.5699997</v>
      </c>
      <c r="AQ107" s="279">
        <f t="shared" si="4"/>
        <v>86466966158.789978</v>
      </c>
      <c r="AR107" s="112"/>
    </row>
    <row r="108" spans="2:45" x14ac:dyDescent="0.25">
      <c r="B108" s="29" t="s">
        <v>202</v>
      </c>
      <c r="C108" s="265">
        <v>114810424715</v>
      </c>
      <c r="D108" s="265">
        <v>88722402807</v>
      </c>
      <c r="E108" s="262">
        <v>14945065215.369999</v>
      </c>
      <c r="F108" s="262">
        <v>2670926698.1200008</v>
      </c>
      <c r="G108" s="262">
        <v>5999816856.0200005</v>
      </c>
      <c r="H108" s="262">
        <v>7122239417.8599997</v>
      </c>
      <c r="I108" s="262">
        <v>4097692738.1300001</v>
      </c>
      <c r="J108" s="262">
        <v>16380402769.649998</v>
      </c>
      <c r="K108" s="262">
        <v>5613392871.4899998</v>
      </c>
      <c r="L108" s="262">
        <v>4410010555.6700001</v>
      </c>
      <c r="M108" s="262">
        <v>6750000342.6000004</v>
      </c>
      <c r="N108" s="262">
        <v>7168884140.6499996</v>
      </c>
      <c r="O108" s="262">
        <v>4339494483.6599998</v>
      </c>
      <c r="P108" s="262">
        <v>6969040069.5699997</v>
      </c>
      <c r="Q108" s="262">
        <v>86466966158.789978</v>
      </c>
      <c r="R108" s="105">
        <v>0</v>
      </c>
      <c r="S108" s="12">
        <v>0</v>
      </c>
      <c r="T108" s="12">
        <v>0</v>
      </c>
      <c r="U108" s="12">
        <v>0</v>
      </c>
      <c r="V108" s="12">
        <v>0</v>
      </c>
      <c r="W108" s="12">
        <v>0</v>
      </c>
      <c r="X108" s="12">
        <v>0</v>
      </c>
      <c r="Y108" s="12">
        <v>0</v>
      </c>
      <c r="Z108" s="12">
        <v>0</v>
      </c>
      <c r="AA108" s="12">
        <v>0</v>
      </c>
      <c r="AB108" s="12">
        <v>0</v>
      </c>
      <c r="AC108" s="12">
        <v>0</v>
      </c>
      <c r="AD108" s="12">
        <v>0</v>
      </c>
      <c r="AE108" s="280">
        <f t="shared" si="6"/>
        <v>14945065215.369999</v>
      </c>
      <c r="AF108" s="280">
        <f t="shared" si="6"/>
        <v>2670926698.1200008</v>
      </c>
      <c r="AG108" s="280">
        <f t="shared" si="5"/>
        <v>5999816856.0200005</v>
      </c>
      <c r="AH108" s="280">
        <f t="shared" si="5"/>
        <v>7122239417.8599997</v>
      </c>
      <c r="AI108" s="280">
        <f t="shared" si="5"/>
        <v>4097692738.1300001</v>
      </c>
      <c r="AJ108" s="280">
        <f t="shared" si="5"/>
        <v>16380402769.649998</v>
      </c>
      <c r="AK108" s="280">
        <f t="shared" si="5"/>
        <v>5613392871.4899998</v>
      </c>
      <c r="AL108" s="280">
        <f t="shared" si="5"/>
        <v>4410010555.6700001</v>
      </c>
      <c r="AM108" s="280">
        <f t="shared" si="5"/>
        <v>6750000342.6000004</v>
      </c>
      <c r="AN108" s="280">
        <f t="shared" si="5"/>
        <v>7168884140.6499996</v>
      </c>
      <c r="AO108" s="280">
        <f t="shared" si="5"/>
        <v>4339494483.6599998</v>
      </c>
      <c r="AP108" s="280">
        <f t="shared" si="4"/>
        <v>6969040069.5699997</v>
      </c>
      <c r="AQ108" s="280">
        <f t="shared" si="4"/>
        <v>86466966158.789978</v>
      </c>
    </row>
    <row r="109" spans="2:45" x14ac:dyDescent="0.25">
      <c r="B109" s="149" t="s">
        <v>89</v>
      </c>
      <c r="C109" s="269">
        <f>+C106+C67+C59+C32+C10</f>
        <v>624407045081</v>
      </c>
      <c r="D109" s="270">
        <f>+D106+D67+D59+D32+D10</f>
        <v>639961848069.17004</v>
      </c>
      <c r="E109" s="271">
        <v>44799598998.289993</v>
      </c>
      <c r="F109" s="271">
        <v>47710616734.659996</v>
      </c>
      <c r="G109" s="271">
        <v>48815907559.360016</v>
      </c>
      <c r="H109" s="271">
        <v>40570546511.230003</v>
      </c>
      <c r="I109" s="271">
        <v>42993941973.600006</v>
      </c>
      <c r="J109" s="271">
        <v>57213550184.199997</v>
      </c>
      <c r="K109" s="271">
        <v>40437343820.409996</v>
      </c>
      <c r="L109" s="271">
        <v>44252810300.629997</v>
      </c>
      <c r="M109" s="271">
        <v>44394940088.750008</v>
      </c>
      <c r="N109" s="271">
        <v>40930087881.770012</v>
      </c>
      <c r="O109" s="271">
        <v>48015387529.670013</v>
      </c>
      <c r="P109" s="271">
        <v>112195747531.90002</v>
      </c>
      <c r="Q109" s="271">
        <v>612330479114.46997</v>
      </c>
      <c r="R109" s="100">
        <v>0</v>
      </c>
      <c r="S109" s="272">
        <v>1040335600.0000001</v>
      </c>
      <c r="T109" s="272">
        <v>2832410347.3200002</v>
      </c>
      <c r="U109" s="272">
        <v>168102480</v>
      </c>
      <c r="V109" s="272">
        <v>508148579.11000001</v>
      </c>
      <c r="W109" s="272">
        <v>515493047.03999996</v>
      </c>
      <c r="X109" s="272">
        <v>110216891.02</v>
      </c>
      <c r="Y109" s="272">
        <v>1161419839.05</v>
      </c>
      <c r="Z109" s="272">
        <v>1713799929</v>
      </c>
      <c r="AA109" s="272">
        <v>950629522.13999999</v>
      </c>
      <c r="AB109" s="272">
        <v>1060521929.54</v>
      </c>
      <c r="AC109" s="272">
        <v>1557080100.7</v>
      </c>
      <c r="AD109" s="272">
        <v>11618158264.920002</v>
      </c>
      <c r="AE109" s="278">
        <f>E109+R109</f>
        <v>44799598998.289993</v>
      </c>
      <c r="AF109" s="278">
        <f t="shared" si="6"/>
        <v>48750952334.659996</v>
      </c>
      <c r="AG109" s="278">
        <f t="shared" si="5"/>
        <v>51648317906.680016</v>
      </c>
      <c r="AH109" s="278">
        <f t="shared" si="5"/>
        <v>40738648991.230003</v>
      </c>
      <c r="AI109" s="278">
        <f t="shared" si="5"/>
        <v>43502090552.710007</v>
      </c>
      <c r="AJ109" s="278">
        <f t="shared" si="5"/>
        <v>57729043231.239998</v>
      </c>
      <c r="AK109" s="278">
        <f t="shared" si="5"/>
        <v>40547560711.429993</v>
      </c>
      <c r="AL109" s="278">
        <f t="shared" si="5"/>
        <v>45414230139.68</v>
      </c>
      <c r="AM109" s="278">
        <f t="shared" si="5"/>
        <v>46108740017.750008</v>
      </c>
      <c r="AN109" s="278">
        <f t="shared" si="5"/>
        <v>41880717403.910011</v>
      </c>
      <c r="AO109" s="278">
        <f t="shared" si="5"/>
        <v>49075909459.210014</v>
      </c>
      <c r="AP109" s="278">
        <f t="shared" si="4"/>
        <v>113752827632.60002</v>
      </c>
      <c r="AQ109" s="278">
        <f t="shared" si="4"/>
        <v>623948637379.39001</v>
      </c>
    </row>
    <row r="110" spans="2:45" x14ac:dyDescent="0.25">
      <c r="B110" s="29"/>
      <c r="C110" s="16"/>
      <c r="D110" s="16"/>
      <c r="E110" s="21"/>
      <c r="F110" s="21"/>
      <c r="G110" s="21"/>
      <c r="H110" s="21"/>
      <c r="I110" s="21"/>
      <c r="J110" s="21"/>
      <c r="K110" s="21"/>
      <c r="L110" s="21"/>
      <c r="M110" s="21"/>
      <c r="N110" s="21"/>
      <c r="O110" s="21"/>
      <c r="P110" s="21"/>
      <c r="Q110" s="21"/>
      <c r="R110" s="102"/>
      <c r="S110" s="102"/>
      <c r="T110" s="102"/>
      <c r="U110" s="102"/>
      <c r="V110" s="102"/>
      <c r="W110" s="102"/>
      <c r="X110" s="102"/>
      <c r="Y110" s="102"/>
      <c r="Z110" s="102"/>
      <c r="AA110" s="102"/>
      <c r="AB110" s="102"/>
      <c r="AC110" s="102"/>
      <c r="AD110" s="102"/>
      <c r="AE110" s="281"/>
      <c r="AF110" s="281"/>
      <c r="AG110" s="281"/>
      <c r="AH110" s="281"/>
      <c r="AI110" s="281"/>
      <c r="AJ110" s="281"/>
      <c r="AK110" s="281"/>
      <c r="AL110" s="281"/>
      <c r="AM110" s="281"/>
      <c r="AN110" s="281"/>
      <c r="AO110" s="281"/>
      <c r="AP110" s="281"/>
      <c r="AQ110" s="281"/>
    </row>
    <row r="111" spans="2:45" x14ac:dyDescent="0.25">
      <c r="B111" s="149" t="s">
        <v>46</v>
      </c>
      <c r="C111" s="22"/>
      <c r="D111" s="108"/>
      <c r="E111" s="17"/>
      <c r="F111" s="17"/>
      <c r="G111" s="17"/>
      <c r="H111" s="17"/>
      <c r="I111" s="17"/>
      <c r="J111" s="17"/>
      <c r="K111" s="17"/>
      <c r="L111" s="17"/>
      <c r="M111" s="17"/>
      <c r="N111" s="17"/>
      <c r="O111" s="17"/>
      <c r="P111" s="17"/>
      <c r="Q111" s="17"/>
      <c r="R111" s="103"/>
      <c r="S111" s="103"/>
      <c r="T111" s="103"/>
      <c r="U111" s="103"/>
      <c r="V111" s="103"/>
      <c r="W111" s="103"/>
      <c r="X111" s="103"/>
      <c r="Y111" s="103"/>
      <c r="Z111" s="103"/>
      <c r="AA111" s="103"/>
      <c r="AB111" s="103"/>
      <c r="AC111" s="103"/>
      <c r="AD111" s="103"/>
      <c r="AE111" s="101"/>
      <c r="AF111" s="101"/>
      <c r="AG111" s="101"/>
      <c r="AH111" s="101"/>
      <c r="AI111" s="101"/>
      <c r="AJ111" s="101"/>
      <c r="AK111" s="101"/>
      <c r="AL111" s="101"/>
      <c r="AM111" s="101"/>
      <c r="AN111" s="101"/>
      <c r="AO111" s="101"/>
      <c r="AP111" s="101"/>
      <c r="AQ111" s="101"/>
    </row>
    <row r="112" spans="2:45" x14ac:dyDescent="0.25">
      <c r="B112" s="30" t="s">
        <v>213</v>
      </c>
      <c r="C112" s="263">
        <v>86992326055</v>
      </c>
      <c r="D112" s="263">
        <v>116526151375</v>
      </c>
      <c r="E112" s="273">
        <f>E113</f>
        <v>12208843903.07</v>
      </c>
      <c r="F112" s="273">
        <f t="shared" ref="F112:Q113" si="7">F113</f>
        <v>10151204146.080002</v>
      </c>
      <c r="G112" s="273">
        <f t="shared" si="7"/>
        <v>7881572004.3699989</v>
      </c>
      <c r="H112" s="273">
        <f t="shared" si="7"/>
        <v>5513446037.46</v>
      </c>
      <c r="I112" s="273">
        <f t="shared" si="7"/>
        <v>6947330592.1899996</v>
      </c>
      <c r="J112" s="273">
        <f t="shared" si="7"/>
        <v>7860776947.4899998</v>
      </c>
      <c r="K112" s="273">
        <f t="shared" si="7"/>
        <v>8999260345.3099995</v>
      </c>
      <c r="L112" s="273">
        <f t="shared" si="7"/>
        <v>4242601329.6299996</v>
      </c>
      <c r="M112" s="273">
        <f t="shared" si="7"/>
        <v>5084445679.0199995</v>
      </c>
      <c r="N112" s="273">
        <f t="shared" si="7"/>
        <v>1430439724.2700002</v>
      </c>
      <c r="O112" s="273">
        <f t="shared" si="7"/>
        <v>6471432825.0100002</v>
      </c>
      <c r="P112" s="273">
        <f t="shared" si="7"/>
        <v>9775724326.8600006</v>
      </c>
      <c r="Q112" s="273">
        <f t="shared" si="7"/>
        <v>86567077860.759995</v>
      </c>
      <c r="R112" s="19">
        <v>0</v>
      </c>
      <c r="S112" s="19">
        <v>0</v>
      </c>
      <c r="T112" s="19">
        <v>0</v>
      </c>
      <c r="U112" s="19">
        <v>0</v>
      </c>
      <c r="V112" s="19">
        <v>0</v>
      </c>
      <c r="W112" s="19">
        <v>0</v>
      </c>
      <c r="X112" s="19">
        <v>0</v>
      </c>
      <c r="Y112" s="19">
        <v>0</v>
      </c>
      <c r="Z112" s="19">
        <v>0</v>
      </c>
      <c r="AA112" s="19">
        <v>0</v>
      </c>
      <c r="AB112" s="19">
        <v>0</v>
      </c>
      <c r="AC112" s="19">
        <v>0</v>
      </c>
      <c r="AD112" s="19">
        <v>0</v>
      </c>
      <c r="AE112" s="273">
        <f>E112</f>
        <v>12208843903.07</v>
      </c>
      <c r="AF112" s="273">
        <f t="shared" ref="AF112:AQ114" si="8">F112</f>
        <v>10151204146.080002</v>
      </c>
      <c r="AG112" s="273">
        <f t="shared" si="8"/>
        <v>7881572004.3699989</v>
      </c>
      <c r="AH112" s="273">
        <f t="shared" si="8"/>
        <v>5513446037.46</v>
      </c>
      <c r="AI112" s="273">
        <f t="shared" si="8"/>
        <v>6947330592.1899996</v>
      </c>
      <c r="AJ112" s="273">
        <f t="shared" si="8"/>
        <v>7860776947.4899998</v>
      </c>
      <c r="AK112" s="273">
        <f t="shared" si="8"/>
        <v>8999260345.3099995</v>
      </c>
      <c r="AL112" s="273">
        <f t="shared" si="8"/>
        <v>4242601329.6299996</v>
      </c>
      <c r="AM112" s="273">
        <f t="shared" si="8"/>
        <v>5084445679.0199995</v>
      </c>
      <c r="AN112" s="273">
        <f t="shared" si="8"/>
        <v>1430439724.2700002</v>
      </c>
      <c r="AO112" s="273">
        <f t="shared" si="8"/>
        <v>6471432825.0100002</v>
      </c>
      <c r="AP112" s="273">
        <f t="shared" si="8"/>
        <v>9775724326.8600006</v>
      </c>
      <c r="AQ112" s="273">
        <f t="shared" si="8"/>
        <v>86567077860.759995</v>
      </c>
    </row>
    <row r="113" spans="2:43" x14ac:dyDescent="0.25">
      <c r="B113" s="31" t="s">
        <v>214</v>
      </c>
      <c r="C113" s="264">
        <v>86992326055</v>
      </c>
      <c r="D113" s="264">
        <v>116526151375</v>
      </c>
      <c r="E113" s="274">
        <f>E114</f>
        <v>12208843903.07</v>
      </c>
      <c r="F113" s="274">
        <f t="shared" si="7"/>
        <v>10151204146.080002</v>
      </c>
      <c r="G113" s="274">
        <f t="shared" si="7"/>
        <v>7881572004.3699989</v>
      </c>
      <c r="H113" s="274">
        <f t="shared" si="7"/>
        <v>5513446037.46</v>
      </c>
      <c r="I113" s="274">
        <f t="shared" si="7"/>
        <v>6947330592.1899996</v>
      </c>
      <c r="J113" s="274">
        <f t="shared" si="7"/>
        <v>7860776947.4899998</v>
      </c>
      <c r="K113" s="274">
        <f t="shared" si="7"/>
        <v>8999260345.3099995</v>
      </c>
      <c r="L113" s="274">
        <f t="shared" si="7"/>
        <v>4242601329.6299996</v>
      </c>
      <c r="M113" s="274">
        <f t="shared" si="7"/>
        <v>5084445679.0199995</v>
      </c>
      <c r="N113" s="274">
        <f t="shared" si="7"/>
        <v>1430439724.2700002</v>
      </c>
      <c r="O113" s="274">
        <f t="shared" si="7"/>
        <v>6471432825.0100002</v>
      </c>
      <c r="P113" s="274">
        <f t="shared" si="7"/>
        <v>9775724326.8600006</v>
      </c>
      <c r="Q113" s="274">
        <f t="shared" si="7"/>
        <v>86567077860.759995</v>
      </c>
      <c r="R113" s="111">
        <v>0</v>
      </c>
      <c r="S113" s="111">
        <v>0</v>
      </c>
      <c r="T113" s="111">
        <v>0</v>
      </c>
      <c r="U113" s="111">
        <v>0</v>
      </c>
      <c r="V113" s="111">
        <v>0</v>
      </c>
      <c r="W113" s="111">
        <v>0</v>
      </c>
      <c r="X113" s="111">
        <v>0</v>
      </c>
      <c r="Y113" s="111">
        <v>0</v>
      </c>
      <c r="Z113" s="111">
        <v>0</v>
      </c>
      <c r="AA113" s="111">
        <v>0</v>
      </c>
      <c r="AB113" s="111">
        <v>0</v>
      </c>
      <c r="AC113" s="111">
        <v>0</v>
      </c>
      <c r="AD113" s="111">
        <v>0</v>
      </c>
      <c r="AE113" s="279">
        <f t="shared" ref="AE113:AE114" si="9">E113</f>
        <v>12208843903.07</v>
      </c>
      <c r="AF113" s="279">
        <f t="shared" si="8"/>
        <v>10151204146.080002</v>
      </c>
      <c r="AG113" s="279">
        <f t="shared" si="8"/>
        <v>7881572004.3699989</v>
      </c>
      <c r="AH113" s="279">
        <f t="shared" si="8"/>
        <v>5513446037.46</v>
      </c>
      <c r="AI113" s="279">
        <f t="shared" si="8"/>
        <v>6947330592.1899996</v>
      </c>
      <c r="AJ113" s="279">
        <f t="shared" si="8"/>
        <v>7860776947.4899998</v>
      </c>
      <c r="AK113" s="279">
        <f t="shared" si="8"/>
        <v>8999260345.3099995</v>
      </c>
      <c r="AL113" s="279">
        <f t="shared" si="8"/>
        <v>4242601329.6299996</v>
      </c>
      <c r="AM113" s="279">
        <f t="shared" si="8"/>
        <v>5084445679.0199995</v>
      </c>
      <c r="AN113" s="279">
        <f t="shared" si="8"/>
        <v>1430439724.2700002</v>
      </c>
      <c r="AO113" s="279">
        <f t="shared" si="8"/>
        <v>6471432825.0100002</v>
      </c>
      <c r="AP113" s="279">
        <f t="shared" si="8"/>
        <v>9775724326.8600006</v>
      </c>
      <c r="AQ113" s="279">
        <f t="shared" si="8"/>
        <v>86567077860.759995</v>
      </c>
    </row>
    <row r="114" spans="2:43" x14ac:dyDescent="0.25">
      <c r="B114" s="23" t="s">
        <v>215</v>
      </c>
      <c r="C114" s="265">
        <v>86992326055</v>
      </c>
      <c r="D114" s="265">
        <v>116526151375</v>
      </c>
      <c r="E114" s="262">
        <v>12208843903.07</v>
      </c>
      <c r="F114" s="262">
        <v>10151204146.080002</v>
      </c>
      <c r="G114" s="262">
        <v>7881572004.3699989</v>
      </c>
      <c r="H114" s="262">
        <v>5513446037.46</v>
      </c>
      <c r="I114" s="262">
        <v>6947330592.1899996</v>
      </c>
      <c r="J114" s="262">
        <v>7860776947.4899998</v>
      </c>
      <c r="K114" s="262">
        <v>8999260345.3099995</v>
      </c>
      <c r="L114" s="262">
        <v>4242601329.6299996</v>
      </c>
      <c r="M114" s="262">
        <v>5084445679.0199995</v>
      </c>
      <c r="N114" s="262">
        <v>1430439724.2700002</v>
      </c>
      <c r="O114" s="262">
        <v>6471432825.0100002</v>
      </c>
      <c r="P114" s="262">
        <v>9775724326.8600006</v>
      </c>
      <c r="Q114" s="262">
        <v>86567077860.759995</v>
      </c>
      <c r="R114" s="105">
        <v>0</v>
      </c>
      <c r="S114" s="105">
        <v>0</v>
      </c>
      <c r="T114" s="105">
        <v>0</v>
      </c>
      <c r="U114" s="105">
        <v>0</v>
      </c>
      <c r="V114" s="105">
        <v>0</v>
      </c>
      <c r="W114" s="105">
        <v>0</v>
      </c>
      <c r="X114" s="105">
        <v>0</v>
      </c>
      <c r="Y114" s="105">
        <v>0</v>
      </c>
      <c r="Z114" s="105">
        <v>0</v>
      </c>
      <c r="AA114" s="105">
        <v>0</v>
      </c>
      <c r="AB114" s="105">
        <v>0</v>
      </c>
      <c r="AC114" s="105">
        <v>0</v>
      </c>
      <c r="AD114" s="105">
        <v>0</v>
      </c>
      <c r="AE114" s="280">
        <f t="shared" si="9"/>
        <v>12208843903.07</v>
      </c>
      <c r="AF114" s="280">
        <f t="shared" si="8"/>
        <v>10151204146.080002</v>
      </c>
      <c r="AG114" s="280">
        <f t="shared" si="8"/>
        <v>7881572004.3699989</v>
      </c>
      <c r="AH114" s="280">
        <f t="shared" si="8"/>
        <v>5513446037.46</v>
      </c>
      <c r="AI114" s="280">
        <f t="shared" si="8"/>
        <v>6947330592.1899996</v>
      </c>
      <c r="AJ114" s="280">
        <f t="shared" si="8"/>
        <v>7860776947.4899998</v>
      </c>
      <c r="AK114" s="280">
        <f t="shared" si="8"/>
        <v>8999260345.3099995</v>
      </c>
      <c r="AL114" s="280">
        <f t="shared" si="8"/>
        <v>4242601329.6299996</v>
      </c>
      <c r="AM114" s="280">
        <f t="shared" si="8"/>
        <v>5084445679.0199995</v>
      </c>
      <c r="AN114" s="280">
        <f t="shared" si="8"/>
        <v>1430439724.2700002</v>
      </c>
      <c r="AO114" s="280">
        <f t="shared" si="8"/>
        <v>6471432825.0100002</v>
      </c>
      <c r="AP114" s="280">
        <f t="shared" si="8"/>
        <v>9775724326.8600006</v>
      </c>
      <c r="AQ114" s="280">
        <f t="shared" si="8"/>
        <v>86567077860.759995</v>
      </c>
    </row>
    <row r="115" spans="2:43" x14ac:dyDescent="0.25">
      <c r="B115" s="149" t="s">
        <v>216</v>
      </c>
      <c r="C115" s="269">
        <v>86992326055</v>
      </c>
      <c r="D115" s="270">
        <v>116526151375</v>
      </c>
      <c r="E115" s="276">
        <f>E112</f>
        <v>12208843903.07</v>
      </c>
      <c r="F115" s="276">
        <f t="shared" ref="F115:Q115" si="10">F112</f>
        <v>10151204146.080002</v>
      </c>
      <c r="G115" s="276">
        <f t="shared" si="10"/>
        <v>7881572004.3699989</v>
      </c>
      <c r="H115" s="276">
        <f t="shared" si="10"/>
        <v>5513446037.46</v>
      </c>
      <c r="I115" s="276">
        <f t="shared" si="10"/>
        <v>6947330592.1899996</v>
      </c>
      <c r="J115" s="276">
        <f t="shared" si="10"/>
        <v>7860776947.4899998</v>
      </c>
      <c r="K115" s="276">
        <f t="shared" si="10"/>
        <v>8999260345.3099995</v>
      </c>
      <c r="L115" s="276">
        <f t="shared" si="10"/>
        <v>4242601329.6299996</v>
      </c>
      <c r="M115" s="276">
        <f t="shared" si="10"/>
        <v>5084445679.0199995</v>
      </c>
      <c r="N115" s="276">
        <f t="shared" si="10"/>
        <v>1430439724.2700002</v>
      </c>
      <c r="O115" s="276">
        <f t="shared" si="10"/>
        <v>6471432825.0100002</v>
      </c>
      <c r="P115" s="276">
        <f t="shared" si="10"/>
        <v>9775724326.8600006</v>
      </c>
      <c r="Q115" s="276">
        <f t="shared" si="10"/>
        <v>86567077860.759995</v>
      </c>
      <c r="R115" s="103">
        <v>0</v>
      </c>
      <c r="S115" s="103">
        <v>0</v>
      </c>
      <c r="T115" s="103">
        <v>0</v>
      </c>
      <c r="U115" s="103">
        <v>0</v>
      </c>
      <c r="V115" s="103">
        <v>0</v>
      </c>
      <c r="W115" s="103">
        <v>0</v>
      </c>
      <c r="X115" s="103">
        <v>0</v>
      </c>
      <c r="Y115" s="103">
        <v>0</v>
      </c>
      <c r="Z115" s="103">
        <v>0</v>
      </c>
      <c r="AA115" s="103">
        <v>0</v>
      </c>
      <c r="AB115" s="103">
        <v>0</v>
      </c>
      <c r="AC115" s="103">
        <v>0</v>
      </c>
      <c r="AD115" s="103">
        <v>0</v>
      </c>
      <c r="AE115" s="278">
        <f>AE112</f>
        <v>12208843903.07</v>
      </c>
      <c r="AF115" s="278">
        <f t="shared" ref="AF115:AQ115" si="11">AF112</f>
        <v>10151204146.080002</v>
      </c>
      <c r="AG115" s="278">
        <f t="shared" si="11"/>
        <v>7881572004.3699989</v>
      </c>
      <c r="AH115" s="278">
        <f t="shared" si="11"/>
        <v>5513446037.46</v>
      </c>
      <c r="AI115" s="278">
        <f t="shared" si="11"/>
        <v>6947330592.1899996</v>
      </c>
      <c r="AJ115" s="278">
        <f t="shared" si="11"/>
        <v>7860776947.4899998</v>
      </c>
      <c r="AK115" s="278">
        <f t="shared" si="11"/>
        <v>8999260345.3099995</v>
      </c>
      <c r="AL115" s="278">
        <f t="shared" si="11"/>
        <v>4242601329.6299996</v>
      </c>
      <c r="AM115" s="278">
        <f t="shared" si="11"/>
        <v>5084445679.0199995</v>
      </c>
      <c r="AN115" s="278">
        <f t="shared" si="11"/>
        <v>1430439724.2700002</v>
      </c>
      <c r="AO115" s="278">
        <f t="shared" si="11"/>
        <v>6471432825.0100002</v>
      </c>
      <c r="AP115" s="278">
        <f t="shared" si="11"/>
        <v>9775724326.8600006</v>
      </c>
      <c r="AQ115" s="278">
        <f t="shared" si="11"/>
        <v>86567077860.759995</v>
      </c>
    </row>
    <row r="116" spans="2:43" x14ac:dyDescent="0.25">
      <c r="B116" s="29"/>
      <c r="C116" s="12"/>
      <c r="D116" s="12"/>
      <c r="E116" s="21"/>
      <c r="F116" s="19"/>
      <c r="G116" s="19"/>
      <c r="H116" s="19"/>
      <c r="I116" s="19"/>
      <c r="J116" s="19"/>
      <c r="K116" s="19"/>
      <c r="L116" s="19"/>
      <c r="M116" s="19"/>
      <c r="N116" s="19"/>
      <c r="O116" s="19"/>
      <c r="P116" s="19"/>
      <c r="Q116" s="19"/>
    </row>
    <row r="117" spans="2:43" x14ac:dyDescent="0.25">
      <c r="B117" s="149" t="s">
        <v>217</v>
      </c>
      <c r="C117" s="269">
        <v>711399371136</v>
      </c>
      <c r="D117" s="275">
        <v>756487999444.17004</v>
      </c>
      <c r="E117" s="276">
        <f>E109+E115</f>
        <v>57008442901.359993</v>
      </c>
      <c r="F117" s="276">
        <f t="shared" ref="F117:P117" si="12">F109+F115</f>
        <v>57861820880.739998</v>
      </c>
      <c r="G117" s="276">
        <f t="shared" si="12"/>
        <v>56697479563.730011</v>
      </c>
      <c r="H117" s="276">
        <f t="shared" si="12"/>
        <v>46083992548.690002</v>
      </c>
      <c r="I117" s="276">
        <f t="shared" si="12"/>
        <v>49941272565.790009</v>
      </c>
      <c r="J117" s="276">
        <f t="shared" si="12"/>
        <v>65074327131.689995</v>
      </c>
      <c r="K117" s="276">
        <f t="shared" si="12"/>
        <v>49436604165.719994</v>
      </c>
      <c r="L117" s="276">
        <f t="shared" si="12"/>
        <v>48495411630.259995</v>
      </c>
      <c r="M117" s="276">
        <f t="shared" si="12"/>
        <v>49479385767.770004</v>
      </c>
      <c r="N117" s="276">
        <f t="shared" si="12"/>
        <v>42360527606.040009</v>
      </c>
      <c r="O117" s="276">
        <f t="shared" si="12"/>
        <v>54486820354.680016</v>
      </c>
      <c r="P117" s="276">
        <f t="shared" si="12"/>
        <v>121971471858.76003</v>
      </c>
      <c r="Q117" s="276">
        <f>Q109+Q115</f>
        <v>698897556975.22998</v>
      </c>
      <c r="R117" s="103">
        <f>R109</f>
        <v>0</v>
      </c>
      <c r="S117" s="277">
        <f t="shared" ref="S117:AD117" si="13">S109</f>
        <v>1040335600.0000001</v>
      </c>
      <c r="T117" s="277">
        <f t="shared" si="13"/>
        <v>2832410347.3200002</v>
      </c>
      <c r="U117" s="277">
        <f t="shared" si="13"/>
        <v>168102480</v>
      </c>
      <c r="V117" s="277">
        <f t="shared" si="13"/>
        <v>508148579.11000001</v>
      </c>
      <c r="W117" s="277">
        <f t="shared" si="13"/>
        <v>515493047.03999996</v>
      </c>
      <c r="X117" s="277">
        <f t="shared" si="13"/>
        <v>110216891.02</v>
      </c>
      <c r="Y117" s="277">
        <f t="shared" si="13"/>
        <v>1161419839.05</v>
      </c>
      <c r="Z117" s="277">
        <f t="shared" si="13"/>
        <v>1713799929</v>
      </c>
      <c r="AA117" s="277">
        <f t="shared" si="13"/>
        <v>950629522.13999999</v>
      </c>
      <c r="AB117" s="277">
        <f t="shared" si="13"/>
        <v>1060521929.54</v>
      </c>
      <c r="AC117" s="277">
        <f t="shared" si="13"/>
        <v>1557080100.7</v>
      </c>
      <c r="AD117" s="277">
        <f t="shared" si="13"/>
        <v>11618158264.920002</v>
      </c>
      <c r="AE117" s="278">
        <f>AE109+AE115</f>
        <v>57008442901.359993</v>
      </c>
      <c r="AF117" s="278">
        <f t="shared" ref="AF117:AQ117" si="14">AF109+AF115</f>
        <v>58902156480.739998</v>
      </c>
      <c r="AG117" s="278">
        <f t="shared" si="14"/>
        <v>59529889911.050018</v>
      </c>
      <c r="AH117" s="278">
        <f t="shared" si="14"/>
        <v>46252095028.690002</v>
      </c>
      <c r="AI117" s="278">
        <f t="shared" si="14"/>
        <v>50449421144.900009</v>
      </c>
      <c r="AJ117" s="278">
        <f t="shared" si="14"/>
        <v>65589820178.729996</v>
      </c>
      <c r="AK117" s="278">
        <f t="shared" si="14"/>
        <v>49546821056.73999</v>
      </c>
      <c r="AL117" s="278">
        <f t="shared" si="14"/>
        <v>49656831469.309998</v>
      </c>
      <c r="AM117" s="278">
        <f t="shared" si="14"/>
        <v>51193185696.770004</v>
      </c>
      <c r="AN117" s="278">
        <f t="shared" si="14"/>
        <v>43311157128.180008</v>
      </c>
      <c r="AO117" s="278">
        <f t="shared" si="14"/>
        <v>55547342284.220016</v>
      </c>
      <c r="AP117" s="278">
        <f t="shared" si="14"/>
        <v>123528551959.46002</v>
      </c>
      <c r="AQ117" s="278">
        <f t="shared" si="14"/>
        <v>710515715240.15002</v>
      </c>
    </row>
    <row r="118" spans="2:43" ht="23.25" customHeight="1" x14ac:dyDescent="0.25">
      <c r="B118" s="345" t="s">
        <v>222</v>
      </c>
      <c r="C118" s="345"/>
      <c r="D118" s="345"/>
      <c r="E118" s="345"/>
      <c r="F118" s="345"/>
      <c r="G118" s="345"/>
      <c r="H118" s="345"/>
      <c r="I118" s="345"/>
      <c r="J118" s="345"/>
      <c r="K118" s="345"/>
      <c r="L118" s="345"/>
      <c r="M118" s="345"/>
      <c r="N118" s="345"/>
      <c r="O118" s="345"/>
      <c r="P118" s="345"/>
      <c r="Q118" s="345"/>
    </row>
    <row r="119" spans="2:43" x14ac:dyDescent="0.25">
      <c r="B119" s="9" t="s">
        <v>232</v>
      </c>
    </row>
    <row r="120" spans="2:43" x14ac:dyDescent="0.25">
      <c r="B120" s="9" t="s">
        <v>233</v>
      </c>
    </row>
    <row r="121" spans="2:43" x14ac:dyDescent="0.25">
      <c r="B121" s="345" t="s">
        <v>234</v>
      </c>
      <c r="C121" s="345"/>
      <c r="D121" s="345"/>
      <c r="E121" s="345"/>
      <c r="F121" s="113"/>
      <c r="G121" s="113"/>
      <c r="H121" s="113"/>
      <c r="I121" s="114"/>
      <c r="J121" s="113"/>
      <c r="K121" s="18"/>
      <c r="L121" s="18"/>
      <c r="M121" s="18"/>
      <c r="N121" s="18"/>
      <c r="O121" s="18"/>
      <c r="P121" s="18"/>
      <c r="Q121" s="18"/>
    </row>
    <row r="122" spans="2:43" x14ac:dyDescent="0.25">
      <c r="B122" s="345" t="s">
        <v>235</v>
      </c>
      <c r="C122" s="345"/>
      <c r="D122" s="345"/>
      <c r="E122" s="345"/>
      <c r="F122" s="345"/>
      <c r="G122" s="345"/>
      <c r="H122" s="345"/>
      <c r="I122" s="345"/>
      <c r="J122" s="345"/>
      <c r="K122" s="18"/>
      <c r="L122" s="18"/>
      <c r="M122" s="18"/>
      <c r="N122" s="18"/>
      <c r="O122" s="18"/>
      <c r="P122" s="18"/>
      <c r="Q122" s="18"/>
    </row>
    <row r="123" spans="2:43" ht="10.5" customHeight="1" x14ac:dyDescent="0.25">
      <c r="B123" s="346" t="s">
        <v>236</v>
      </c>
      <c r="C123" s="346"/>
      <c r="D123" s="346"/>
      <c r="E123" s="346"/>
      <c r="F123" s="346"/>
      <c r="G123" s="346"/>
      <c r="H123" s="346"/>
      <c r="I123" s="346"/>
    </row>
    <row r="124" spans="2:43" x14ac:dyDescent="0.25">
      <c r="D124" s="12"/>
      <c r="V124" s="12"/>
    </row>
  </sheetData>
  <mergeCells count="15">
    <mergeCell ref="B2:AQ2"/>
    <mergeCell ref="B3:AQ3"/>
    <mergeCell ref="B4:AQ4"/>
    <mergeCell ref="B5:AQ5"/>
    <mergeCell ref="B6:Q6"/>
    <mergeCell ref="AE8:AQ8"/>
    <mergeCell ref="B118:Q118"/>
    <mergeCell ref="B121:E121"/>
    <mergeCell ref="B122:J122"/>
    <mergeCell ref="B123:I123"/>
    <mergeCell ref="B8:B9"/>
    <mergeCell ref="C8:C9"/>
    <mergeCell ref="D8:D9"/>
    <mergeCell ref="E8:Q8"/>
    <mergeCell ref="R8:A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39B3-FBB4-4092-ABB4-44E378E9964E}">
  <sheetPr codeName="Hoja21"/>
  <dimension ref="A2:AP191"/>
  <sheetViews>
    <sheetView showGridLines="0" zoomScale="80" zoomScaleNormal="80" workbookViewId="0">
      <selection activeCell="Q10" activeCellId="1" sqref="B10:B112 Q10:Q112"/>
    </sheetView>
  </sheetViews>
  <sheetFormatPr defaultColWidth="11.42578125" defaultRowHeight="15" x14ac:dyDescent="0.25"/>
  <cols>
    <col min="1" max="1" width="7.7109375" customWidth="1"/>
    <col min="2" max="2" width="102.7109375" customWidth="1"/>
    <col min="3" max="3" width="18.5703125" style="97" customWidth="1"/>
    <col min="4" max="4" width="20.42578125"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8.28515625" style="12" bestFit="1" customWidth="1"/>
    <col min="18" max="18" width="23.42578125" bestFit="1" customWidth="1"/>
    <col min="19" max="19" width="18.140625" bestFit="1" customWidth="1"/>
    <col min="20" max="24" width="20.7109375" bestFit="1" customWidth="1"/>
    <col min="25" max="25" width="17.85546875" bestFit="1" customWidth="1"/>
    <col min="26" max="26" width="20.14062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237</v>
      </c>
      <c r="C7" s="96"/>
      <c r="D7" s="96"/>
      <c r="Q7" s="16" t="s">
        <v>5</v>
      </c>
    </row>
    <row r="8" spans="1:38" ht="22.5" customHeight="1" x14ac:dyDescent="0.25">
      <c r="B8" s="320" t="s">
        <v>6</v>
      </c>
      <c r="C8" s="349" t="s">
        <v>7</v>
      </c>
      <c r="D8" s="341" t="s">
        <v>8</v>
      </c>
      <c r="E8" s="333" t="s">
        <v>9</v>
      </c>
      <c r="F8" s="333"/>
      <c r="G8" s="333"/>
      <c r="H8" s="333"/>
      <c r="I8" s="333"/>
      <c r="J8" s="333"/>
      <c r="K8" s="333"/>
      <c r="L8" s="333"/>
      <c r="M8" s="333"/>
      <c r="N8" s="333"/>
      <c r="O8" s="333"/>
      <c r="P8" s="333"/>
      <c r="Q8" s="334"/>
    </row>
    <row r="9" spans="1:38" ht="22.5" customHeight="1" x14ac:dyDescent="0.25">
      <c r="B9" s="320"/>
      <c r="C9" s="350"/>
      <c r="D9" s="342"/>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0">
        <f t="shared" ref="C10:P10" si="0">C11+C16+C19+C23</f>
        <v>132459941249</v>
      </c>
      <c r="D10" s="260">
        <f t="shared" si="0"/>
        <v>133121278288.14999</v>
      </c>
      <c r="E10" s="260">
        <f t="shared" si="0"/>
        <v>7770554352.5799999</v>
      </c>
      <c r="F10" s="260">
        <f t="shared" si="0"/>
        <v>10031728668.869999</v>
      </c>
      <c r="G10" s="260">
        <f t="shared" si="0"/>
        <v>9867834716.2000008</v>
      </c>
      <c r="H10" s="260">
        <f t="shared" si="0"/>
        <v>9515300470.3199997</v>
      </c>
      <c r="I10" s="260">
        <f t="shared" si="0"/>
        <v>9663865447.420002</v>
      </c>
      <c r="J10" s="260">
        <f t="shared" si="0"/>
        <v>9777863596.6699982</v>
      </c>
      <c r="K10" s="260">
        <f t="shared" si="0"/>
        <v>9940215676.6900005</v>
      </c>
      <c r="L10" s="260">
        <f t="shared" si="0"/>
        <v>9894865472.2500019</v>
      </c>
      <c r="M10" s="260">
        <f t="shared" si="0"/>
        <v>9728113133.6700001</v>
      </c>
      <c r="N10" s="260">
        <f t="shared" si="0"/>
        <v>9837257705.5600014</v>
      </c>
      <c r="O10" s="260">
        <f t="shared" si="0"/>
        <v>13287428733.139999</v>
      </c>
      <c r="P10" s="260">
        <f t="shared" si="0"/>
        <v>18021676926.210003</v>
      </c>
      <c r="Q10" s="260">
        <f t="shared" ref="Q10:Q73" si="1">E10+F10+G10+H10+I10+J10+K10+L10+M10+O10+N10+P10</f>
        <v>127336704899.58</v>
      </c>
      <c r="R10" s="5"/>
      <c r="S10" s="5"/>
      <c r="T10" s="5"/>
      <c r="U10" s="5"/>
      <c r="V10" s="5"/>
      <c r="W10" s="5"/>
      <c r="AL10" s="117"/>
    </row>
    <row r="11" spans="1:38" x14ac:dyDescent="0.25">
      <c r="B11" s="25" t="s">
        <v>102</v>
      </c>
      <c r="C11" s="261">
        <f t="shared" ref="C11:P11" si="2">SUM(C12:C15)</f>
        <v>67816925160</v>
      </c>
      <c r="D11" s="261">
        <f t="shared" si="2"/>
        <v>65479816792.830002</v>
      </c>
      <c r="E11" s="261">
        <f t="shared" si="2"/>
        <v>3523299723.5199995</v>
      </c>
      <c r="F11" s="261">
        <f t="shared" si="2"/>
        <v>5056356468.25</v>
      </c>
      <c r="G11" s="261">
        <f t="shared" si="2"/>
        <v>5073635674.8000002</v>
      </c>
      <c r="H11" s="261">
        <f t="shared" si="2"/>
        <v>4715582638.2399998</v>
      </c>
      <c r="I11" s="261">
        <f t="shared" si="2"/>
        <v>4738437672.7200012</v>
      </c>
      <c r="J11" s="261">
        <f t="shared" si="2"/>
        <v>4897183216.6999989</v>
      </c>
      <c r="K11" s="261">
        <f t="shared" si="2"/>
        <v>4635209102.5300007</v>
      </c>
      <c r="L11" s="261">
        <f t="shared" si="2"/>
        <v>4781869770.8600006</v>
      </c>
      <c r="M11" s="261">
        <f t="shared" si="2"/>
        <v>4775069687.6700001</v>
      </c>
      <c r="N11" s="261">
        <f t="shared" si="2"/>
        <v>4849852678.4099998</v>
      </c>
      <c r="O11" s="261">
        <f t="shared" si="2"/>
        <v>5916233045.2299995</v>
      </c>
      <c r="P11" s="261">
        <f t="shared" si="2"/>
        <v>9281603383.6500015</v>
      </c>
      <c r="Q11" s="261">
        <f t="shared" si="1"/>
        <v>62244333062.579994</v>
      </c>
      <c r="R11" s="119"/>
      <c r="S11" s="5"/>
      <c r="T11" s="5"/>
      <c r="U11" s="5"/>
      <c r="V11" s="5"/>
      <c r="W11" s="5"/>
      <c r="AL11" s="117"/>
    </row>
    <row r="12" spans="1:38" x14ac:dyDescent="0.25">
      <c r="B12" s="26" t="s">
        <v>103</v>
      </c>
      <c r="C12" s="262">
        <v>5414448100</v>
      </c>
      <c r="D12" s="262">
        <v>5893448100</v>
      </c>
      <c r="E12" s="262">
        <v>611203983.77999997</v>
      </c>
      <c r="F12" s="262">
        <v>451203983.78000003</v>
      </c>
      <c r="G12" s="262">
        <v>435003983.78000003</v>
      </c>
      <c r="H12" s="262">
        <v>485004005</v>
      </c>
      <c r="I12" s="262">
        <v>435004005</v>
      </c>
      <c r="J12" s="262">
        <v>435004005</v>
      </c>
      <c r="K12" s="262">
        <v>435004005</v>
      </c>
      <c r="L12" s="262">
        <v>391738868.13</v>
      </c>
      <c r="M12" s="262">
        <v>504366328.19</v>
      </c>
      <c r="N12" s="262">
        <v>396772246.68000001</v>
      </c>
      <c r="O12" s="262">
        <v>478264926.94</v>
      </c>
      <c r="P12" s="262">
        <v>834877655.72000003</v>
      </c>
      <c r="Q12" s="262">
        <f t="shared" si="1"/>
        <v>5893447997.000001</v>
      </c>
      <c r="R12" s="118"/>
      <c r="S12" s="5"/>
      <c r="T12" s="5"/>
      <c r="U12" s="5"/>
      <c r="V12" s="5"/>
      <c r="W12" s="5"/>
      <c r="AL12" s="117"/>
    </row>
    <row r="13" spans="1:38" x14ac:dyDescent="0.25">
      <c r="B13" s="26" t="s">
        <v>104</v>
      </c>
      <c r="C13" s="262">
        <v>39170345078</v>
      </c>
      <c r="D13" s="262">
        <v>34849545811.760002</v>
      </c>
      <c r="E13" s="262">
        <v>1567241498.7399998</v>
      </c>
      <c r="F13" s="262">
        <v>2141273243.4699996</v>
      </c>
      <c r="G13" s="262">
        <v>2692138459.4899998</v>
      </c>
      <c r="H13" s="262">
        <v>2303219141.2400002</v>
      </c>
      <c r="I13" s="262">
        <v>2311502449.7200007</v>
      </c>
      <c r="J13" s="262">
        <v>2481998203.6999993</v>
      </c>
      <c r="K13" s="262">
        <v>2256126882.5300002</v>
      </c>
      <c r="L13" s="262">
        <v>2327486311.73</v>
      </c>
      <c r="M13" s="262">
        <v>2351310835.4800005</v>
      </c>
      <c r="N13" s="262">
        <v>2471070669.7299995</v>
      </c>
      <c r="O13" s="262">
        <v>3271378244.2899995</v>
      </c>
      <c r="P13" s="262">
        <v>5623649859.9300003</v>
      </c>
      <c r="Q13" s="262">
        <f t="shared" si="1"/>
        <v>31798395800.049999</v>
      </c>
      <c r="R13" s="118"/>
      <c r="S13" s="5"/>
      <c r="T13" s="5"/>
      <c r="U13" s="5"/>
      <c r="V13" s="5"/>
      <c r="W13" s="5"/>
      <c r="AL13" s="117"/>
    </row>
    <row r="14" spans="1:38" x14ac:dyDescent="0.25">
      <c r="B14" s="26" t="s">
        <v>105</v>
      </c>
      <c r="C14" s="262">
        <v>17946479068</v>
      </c>
      <c r="D14" s="262">
        <v>19391169967.07</v>
      </c>
      <c r="E14" s="262">
        <v>904463239</v>
      </c>
      <c r="F14" s="262">
        <v>2024305938</v>
      </c>
      <c r="G14" s="262">
        <v>1505124382.5300002</v>
      </c>
      <c r="H14" s="262">
        <v>1486888749</v>
      </c>
      <c r="I14" s="262">
        <v>1551460475</v>
      </c>
      <c r="J14" s="262">
        <v>1539710265</v>
      </c>
      <c r="K14" s="262">
        <v>1503607472</v>
      </c>
      <c r="L14" s="262">
        <v>1622172183</v>
      </c>
      <c r="M14" s="262">
        <v>1478921448</v>
      </c>
      <c r="N14" s="262">
        <v>1541538687</v>
      </c>
      <c r="O14" s="262">
        <v>1676127145</v>
      </c>
      <c r="P14" s="262">
        <v>2372516368</v>
      </c>
      <c r="Q14" s="262">
        <f t="shared" si="1"/>
        <v>19206836351.529999</v>
      </c>
      <c r="R14" s="118"/>
      <c r="S14" s="5"/>
      <c r="T14" s="5"/>
      <c r="U14" s="5"/>
      <c r="V14" s="5"/>
      <c r="W14" s="5"/>
      <c r="AL14" s="117"/>
    </row>
    <row r="15" spans="1:38" x14ac:dyDescent="0.25">
      <c r="B15" s="26" t="s">
        <v>228</v>
      </c>
      <c r="C15" s="262">
        <v>5285652914</v>
      </c>
      <c r="D15" s="262">
        <v>5345652914</v>
      </c>
      <c r="E15" s="262">
        <v>440391002</v>
      </c>
      <c r="F15" s="262">
        <v>439573303</v>
      </c>
      <c r="G15" s="262">
        <v>441368849</v>
      </c>
      <c r="H15" s="262">
        <v>440470743</v>
      </c>
      <c r="I15" s="262">
        <v>440470743</v>
      </c>
      <c r="J15" s="262">
        <v>440470743</v>
      </c>
      <c r="K15" s="262">
        <v>440470743</v>
      </c>
      <c r="L15" s="262">
        <v>440472408</v>
      </c>
      <c r="M15" s="262">
        <v>440471076</v>
      </c>
      <c r="N15" s="262">
        <v>440471075</v>
      </c>
      <c r="O15" s="262">
        <v>490462729</v>
      </c>
      <c r="P15" s="262">
        <v>450559500</v>
      </c>
      <c r="Q15" s="262">
        <f t="shared" si="1"/>
        <v>5345652914</v>
      </c>
      <c r="R15" s="118"/>
      <c r="S15" s="5"/>
      <c r="T15" s="118"/>
      <c r="U15" s="118"/>
      <c r="V15" s="118"/>
      <c r="W15" s="118"/>
      <c r="AL15" s="117"/>
    </row>
    <row r="16" spans="1:38" x14ac:dyDescent="0.25">
      <c r="B16" s="25" t="s">
        <v>108</v>
      </c>
      <c r="C16" s="261">
        <f t="shared" ref="C16:P16" si="3">SUM(C17:C18)</f>
        <v>8551912757</v>
      </c>
      <c r="D16" s="261">
        <f t="shared" si="3"/>
        <v>9005817192.210001</v>
      </c>
      <c r="E16" s="261">
        <f t="shared" si="3"/>
        <v>549537332.25</v>
      </c>
      <c r="F16" s="261">
        <f t="shared" si="3"/>
        <v>551017247.01999998</v>
      </c>
      <c r="G16" s="261">
        <f t="shared" si="3"/>
        <v>606503855.13</v>
      </c>
      <c r="H16" s="261">
        <f t="shared" si="3"/>
        <v>633927625.39999998</v>
      </c>
      <c r="I16" s="261">
        <f t="shared" si="3"/>
        <v>668289910.80000007</v>
      </c>
      <c r="J16" s="261">
        <f t="shared" si="3"/>
        <v>652163994.66999996</v>
      </c>
      <c r="K16" s="261">
        <f t="shared" si="3"/>
        <v>676514683.85000002</v>
      </c>
      <c r="L16" s="261">
        <f t="shared" si="3"/>
        <v>735884681.60000002</v>
      </c>
      <c r="M16" s="261">
        <f t="shared" si="3"/>
        <v>674927041.25</v>
      </c>
      <c r="N16" s="261">
        <f t="shared" si="3"/>
        <v>757966492.61000001</v>
      </c>
      <c r="O16" s="261">
        <f t="shared" si="3"/>
        <v>967146689.31999993</v>
      </c>
      <c r="P16" s="261">
        <f t="shared" si="3"/>
        <v>1361971610.45</v>
      </c>
      <c r="Q16" s="261">
        <f t="shared" si="1"/>
        <v>8835851164.3500004</v>
      </c>
      <c r="R16" s="119"/>
      <c r="S16" s="5"/>
      <c r="T16" s="119"/>
      <c r="U16" s="119"/>
      <c r="V16" s="119"/>
      <c r="W16" s="119"/>
      <c r="AL16" s="117"/>
    </row>
    <row r="17" spans="2:41" x14ac:dyDescent="0.25">
      <c r="B17" s="26" t="s">
        <v>109</v>
      </c>
      <c r="C17" s="262">
        <v>2665687068</v>
      </c>
      <c r="D17" s="262">
        <v>3021012254.9100003</v>
      </c>
      <c r="E17" s="262">
        <v>78878870.109999999</v>
      </c>
      <c r="F17" s="262">
        <v>117685449.22999999</v>
      </c>
      <c r="G17" s="262">
        <v>171828893.54999998</v>
      </c>
      <c r="H17" s="262">
        <v>192294844.94</v>
      </c>
      <c r="I17" s="262">
        <v>218596771.66000003</v>
      </c>
      <c r="J17" s="262">
        <v>185057217.74999997</v>
      </c>
      <c r="K17" s="262">
        <v>204266021.86000001</v>
      </c>
      <c r="L17" s="262">
        <v>214669319.24999997</v>
      </c>
      <c r="M17" s="262">
        <v>179929802.42000002</v>
      </c>
      <c r="N17" s="262">
        <v>256553724.90000001</v>
      </c>
      <c r="O17" s="262">
        <v>337040871.69</v>
      </c>
      <c r="P17" s="262">
        <v>709794645.92000008</v>
      </c>
      <c r="Q17" s="262">
        <f t="shared" si="1"/>
        <v>2866596433.2800002</v>
      </c>
      <c r="R17" s="118"/>
      <c r="S17" s="5"/>
      <c r="T17" s="118"/>
      <c r="U17" s="118"/>
      <c r="V17" s="118"/>
      <c r="W17" s="118"/>
      <c r="AL17" s="117"/>
    </row>
    <row r="18" spans="2:41" x14ac:dyDescent="0.25">
      <c r="B18" s="26" t="s">
        <v>110</v>
      </c>
      <c r="C18" s="262">
        <v>5886225689</v>
      </c>
      <c r="D18" s="262">
        <v>5984804937.3000002</v>
      </c>
      <c r="E18" s="262">
        <v>470658462.13999999</v>
      </c>
      <c r="F18" s="262">
        <v>433331797.78999996</v>
      </c>
      <c r="G18" s="262">
        <v>434674961.57999998</v>
      </c>
      <c r="H18" s="262">
        <v>441632780.45999998</v>
      </c>
      <c r="I18" s="262">
        <v>449693139.14000005</v>
      </c>
      <c r="J18" s="262">
        <v>467106776.92000002</v>
      </c>
      <c r="K18" s="262">
        <v>472248661.99000001</v>
      </c>
      <c r="L18" s="262">
        <v>521215362.35000008</v>
      </c>
      <c r="M18" s="262">
        <v>494997238.82999998</v>
      </c>
      <c r="N18" s="262">
        <v>501412767.70999998</v>
      </c>
      <c r="O18" s="262">
        <v>630105817.63</v>
      </c>
      <c r="P18" s="262">
        <v>652176964.52999997</v>
      </c>
      <c r="Q18" s="262">
        <f t="shared" si="1"/>
        <v>5969254731.0699997</v>
      </c>
      <c r="R18" s="118"/>
      <c r="S18" s="5"/>
      <c r="T18" s="118"/>
      <c r="U18" s="118"/>
      <c r="V18" s="118"/>
      <c r="W18" s="118"/>
      <c r="AL18" s="117"/>
    </row>
    <row r="19" spans="2:41" x14ac:dyDescent="0.25">
      <c r="B19" s="25" t="s">
        <v>112</v>
      </c>
      <c r="C19" s="261">
        <f t="shared" ref="C19:P19" si="4">SUM(C20:C22)</f>
        <v>25699603289</v>
      </c>
      <c r="D19" s="261">
        <f t="shared" si="4"/>
        <v>26122602399.519993</v>
      </c>
      <c r="E19" s="261">
        <f t="shared" si="4"/>
        <v>1502005937.05</v>
      </c>
      <c r="F19" s="261">
        <f t="shared" si="4"/>
        <v>1814137066.74</v>
      </c>
      <c r="G19" s="261">
        <f t="shared" si="4"/>
        <v>1771822692.0399997</v>
      </c>
      <c r="H19" s="261">
        <f t="shared" si="4"/>
        <v>1718424883.6399999</v>
      </c>
      <c r="I19" s="261">
        <f t="shared" si="4"/>
        <v>1849642820.7</v>
      </c>
      <c r="J19" s="261">
        <f t="shared" si="4"/>
        <v>1812858402.02</v>
      </c>
      <c r="K19" s="261">
        <f t="shared" si="4"/>
        <v>2051331828.2500002</v>
      </c>
      <c r="L19" s="261">
        <f t="shared" si="4"/>
        <v>1845675793.27</v>
      </c>
      <c r="M19" s="261">
        <f t="shared" si="4"/>
        <v>1860235402.7999997</v>
      </c>
      <c r="N19" s="261">
        <f t="shared" si="4"/>
        <v>1727781926.98</v>
      </c>
      <c r="O19" s="261">
        <f t="shared" si="4"/>
        <v>3181783435.8200002</v>
      </c>
      <c r="P19" s="261">
        <f t="shared" si="4"/>
        <v>2746531668.3499999</v>
      </c>
      <c r="Q19" s="261">
        <f t="shared" si="1"/>
        <v>23882231857.66</v>
      </c>
      <c r="R19" s="119"/>
      <c r="S19" s="5"/>
      <c r="T19" s="119"/>
      <c r="U19" s="119"/>
      <c r="V19" s="119"/>
      <c r="W19" s="119"/>
      <c r="AL19" s="117"/>
    </row>
    <row r="20" spans="2:41" x14ac:dyDescent="0.25">
      <c r="B20" s="26" t="s">
        <v>113</v>
      </c>
      <c r="C20" s="262">
        <v>22408277240</v>
      </c>
      <c r="D20" s="262">
        <v>23897909141.649994</v>
      </c>
      <c r="E20" s="262">
        <v>1450326047.25</v>
      </c>
      <c r="F20" s="262">
        <v>1737654182.8400002</v>
      </c>
      <c r="G20" s="262">
        <v>1672160336.4099998</v>
      </c>
      <c r="H20" s="262">
        <v>1617800022.9799998</v>
      </c>
      <c r="I20" s="262">
        <v>1675087421.5800002</v>
      </c>
      <c r="J20" s="262">
        <v>1714061164.04</v>
      </c>
      <c r="K20" s="262">
        <v>1877906984.1200001</v>
      </c>
      <c r="L20" s="262">
        <v>1734599781.96</v>
      </c>
      <c r="M20" s="262">
        <v>1566613048.1499996</v>
      </c>
      <c r="N20" s="262">
        <v>1617861645.2</v>
      </c>
      <c r="O20" s="262">
        <v>2994156282.3299999</v>
      </c>
      <c r="P20" s="262">
        <v>2490597295.1799998</v>
      </c>
      <c r="Q20" s="262">
        <f t="shared" si="1"/>
        <v>22148824212.040001</v>
      </c>
      <c r="R20" s="118"/>
      <c r="S20" s="5"/>
      <c r="T20" s="118"/>
      <c r="U20" s="118"/>
      <c r="V20" s="118"/>
      <c r="W20" s="118"/>
      <c r="AL20" s="117"/>
    </row>
    <row r="21" spans="2:41" x14ac:dyDescent="0.25">
      <c r="B21" s="26" t="s">
        <v>114</v>
      </c>
      <c r="C21" s="262">
        <v>3238468697</v>
      </c>
      <c r="D21" s="262">
        <v>2162835905.8699999</v>
      </c>
      <c r="E21" s="262">
        <v>48281920.289999999</v>
      </c>
      <c r="F21" s="262">
        <v>73077021.300000012</v>
      </c>
      <c r="G21" s="262">
        <v>94785396.039999992</v>
      </c>
      <c r="H21" s="262">
        <v>97093599.25999999</v>
      </c>
      <c r="I21" s="262">
        <v>169850572.34</v>
      </c>
      <c r="J21" s="262">
        <v>95280703.779999986</v>
      </c>
      <c r="K21" s="262">
        <v>169908703.73000002</v>
      </c>
      <c r="L21" s="262">
        <v>107049361.12</v>
      </c>
      <c r="M21" s="262">
        <v>289751542.95999998</v>
      </c>
      <c r="N21" s="262">
        <v>105203031.09</v>
      </c>
      <c r="O21" s="262">
        <v>181047628.40000001</v>
      </c>
      <c r="P21" s="262">
        <v>240227394.10000002</v>
      </c>
      <c r="Q21" s="262">
        <f t="shared" si="1"/>
        <v>1671556874.4099998</v>
      </c>
      <c r="R21" s="118"/>
      <c r="S21" s="5"/>
      <c r="T21" s="5"/>
      <c r="U21" s="5"/>
      <c r="V21" s="5"/>
      <c r="W21" s="5"/>
      <c r="AL21" s="117"/>
    </row>
    <row r="22" spans="2:41" x14ac:dyDescent="0.25">
      <c r="B22" s="27" t="s">
        <v>115</v>
      </c>
      <c r="C22" s="262">
        <v>52857352</v>
      </c>
      <c r="D22" s="262">
        <v>61857352</v>
      </c>
      <c r="E22" s="262">
        <v>3397969.51</v>
      </c>
      <c r="F22" s="262">
        <v>3405862.6</v>
      </c>
      <c r="G22" s="262">
        <v>4876959.59</v>
      </c>
      <c r="H22" s="262">
        <v>3531261.4</v>
      </c>
      <c r="I22" s="262">
        <v>4704826.7799999993</v>
      </c>
      <c r="J22" s="262">
        <v>3516534.2</v>
      </c>
      <c r="K22" s="262">
        <v>3516140.4</v>
      </c>
      <c r="L22" s="262">
        <v>4026650.19</v>
      </c>
      <c r="M22" s="262">
        <v>3870811.69</v>
      </c>
      <c r="N22" s="262">
        <v>4717250.6899999995</v>
      </c>
      <c r="O22" s="262">
        <v>6579525.0899999999</v>
      </c>
      <c r="P22" s="262">
        <v>15706979.07</v>
      </c>
      <c r="Q22" s="262">
        <f t="shared" si="1"/>
        <v>61850771.210000001</v>
      </c>
      <c r="R22" s="118"/>
      <c r="S22" s="5"/>
      <c r="T22" s="5"/>
      <c r="U22" s="5"/>
      <c r="V22" s="5"/>
      <c r="W22" s="5"/>
      <c r="AL22" s="117"/>
    </row>
    <row r="23" spans="2:41" x14ac:dyDescent="0.25">
      <c r="B23" s="25" t="s">
        <v>116</v>
      </c>
      <c r="C23" s="261">
        <f t="shared" ref="C23:P23" si="5">SUM(C24:C29)</f>
        <v>30391500043</v>
      </c>
      <c r="D23" s="261">
        <f t="shared" si="5"/>
        <v>32513041903.59</v>
      </c>
      <c r="E23" s="261">
        <f t="shared" si="5"/>
        <v>2195711359.7599998</v>
      </c>
      <c r="F23" s="261">
        <f t="shared" si="5"/>
        <v>2610217886.8599997</v>
      </c>
      <c r="G23" s="261">
        <f t="shared" si="5"/>
        <v>2415872494.23</v>
      </c>
      <c r="H23" s="261">
        <f t="shared" si="5"/>
        <v>2447365323.04</v>
      </c>
      <c r="I23" s="261">
        <f t="shared" si="5"/>
        <v>2407495043.1999998</v>
      </c>
      <c r="J23" s="261">
        <f t="shared" si="5"/>
        <v>2415657983.2799997</v>
      </c>
      <c r="K23" s="261">
        <f t="shared" si="5"/>
        <v>2577160062.0599999</v>
      </c>
      <c r="L23" s="261">
        <f t="shared" si="5"/>
        <v>2531435226.52</v>
      </c>
      <c r="M23" s="261">
        <f t="shared" si="5"/>
        <v>2417881001.9500003</v>
      </c>
      <c r="N23" s="261">
        <f t="shared" si="5"/>
        <v>2501656607.5600004</v>
      </c>
      <c r="O23" s="261">
        <f t="shared" si="5"/>
        <v>3222265562.77</v>
      </c>
      <c r="P23" s="261">
        <f t="shared" si="5"/>
        <v>4631570263.7600002</v>
      </c>
      <c r="Q23" s="261">
        <f t="shared" si="1"/>
        <v>32374288814.989998</v>
      </c>
      <c r="R23" s="119"/>
      <c r="S23" s="5"/>
      <c r="T23" s="5"/>
      <c r="U23" s="5"/>
      <c r="V23" s="5"/>
      <c r="W23" s="5"/>
      <c r="AL23" s="117"/>
    </row>
    <row r="24" spans="2:41" x14ac:dyDescent="0.25">
      <c r="B24" s="26" t="s">
        <v>117</v>
      </c>
      <c r="C24" s="262">
        <v>12342841900</v>
      </c>
      <c r="D24" s="262">
        <v>12953313541.1</v>
      </c>
      <c r="E24" s="262">
        <v>880938264.5</v>
      </c>
      <c r="F24" s="262">
        <v>1080882080.03</v>
      </c>
      <c r="G24" s="262">
        <v>946767346.01999998</v>
      </c>
      <c r="H24" s="262">
        <v>990385406.68000007</v>
      </c>
      <c r="I24" s="262">
        <v>947930272.41999996</v>
      </c>
      <c r="J24" s="262">
        <v>930709485.45000005</v>
      </c>
      <c r="K24" s="262">
        <v>1062732719.11</v>
      </c>
      <c r="L24" s="262">
        <v>942701822.38999999</v>
      </c>
      <c r="M24" s="262">
        <v>969057040.68999994</v>
      </c>
      <c r="N24" s="262">
        <v>1035923893.4</v>
      </c>
      <c r="O24" s="262">
        <v>1542764172.8400002</v>
      </c>
      <c r="P24" s="262">
        <v>1566170996.3699999</v>
      </c>
      <c r="Q24" s="262">
        <f t="shared" si="1"/>
        <v>12896963499.900002</v>
      </c>
      <c r="R24" s="118"/>
      <c r="S24" s="5"/>
      <c r="T24" s="5"/>
      <c r="U24" s="5"/>
      <c r="V24" s="5"/>
      <c r="W24" s="5"/>
      <c r="AL24" s="117"/>
    </row>
    <row r="25" spans="2:41" x14ac:dyDescent="0.25">
      <c r="B25" s="26" t="s">
        <v>208</v>
      </c>
      <c r="C25" s="262">
        <v>355318644</v>
      </c>
      <c r="D25" s="262">
        <v>355218544</v>
      </c>
      <c r="E25" s="262">
        <v>15269585.93</v>
      </c>
      <c r="F25" s="262">
        <v>33204167.530000001</v>
      </c>
      <c r="G25" s="262">
        <v>26808486.09</v>
      </c>
      <c r="H25" s="262">
        <v>26281690.790000003</v>
      </c>
      <c r="I25" s="262">
        <v>26886807.059999999</v>
      </c>
      <c r="J25" s="262">
        <v>26374364.09</v>
      </c>
      <c r="K25" s="262">
        <v>25691791.169999998</v>
      </c>
      <c r="L25" s="262">
        <v>27383612.170000002</v>
      </c>
      <c r="M25" s="262">
        <v>25797586.920000002</v>
      </c>
      <c r="N25" s="262">
        <v>27389815.390000001</v>
      </c>
      <c r="O25" s="262">
        <v>46366694.680000007</v>
      </c>
      <c r="P25" s="262">
        <v>44558389.789999999</v>
      </c>
      <c r="Q25" s="262">
        <f t="shared" si="1"/>
        <v>352012991.61000001</v>
      </c>
      <c r="R25" s="118"/>
      <c r="S25" s="5"/>
      <c r="T25" s="5"/>
      <c r="U25" s="5"/>
      <c r="V25" s="5"/>
      <c r="W25" s="5"/>
      <c r="AL25" s="117"/>
    </row>
    <row r="26" spans="2:41" x14ac:dyDescent="0.25">
      <c r="B26" s="26" t="s">
        <v>118</v>
      </c>
      <c r="C26" s="262">
        <v>12815779022</v>
      </c>
      <c r="D26" s="262">
        <v>12647886530</v>
      </c>
      <c r="E26" s="262">
        <v>1028493071.0199999</v>
      </c>
      <c r="F26" s="262">
        <v>1047518276.4300001</v>
      </c>
      <c r="G26" s="262">
        <v>1046745365.1400001</v>
      </c>
      <c r="H26" s="262">
        <v>1045937353.9599999</v>
      </c>
      <c r="I26" s="262">
        <v>1042204610.36</v>
      </c>
      <c r="J26" s="262">
        <v>1063458428.5799999</v>
      </c>
      <c r="K26" s="262">
        <v>1043666585.3000002</v>
      </c>
      <c r="L26" s="262">
        <v>1045718791.39</v>
      </c>
      <c r="M26" s="262">
        <v>1045412661.6700001</v>
      </c>
      <c r="N26" s="262">
        <v>1048712114.5500001</v>
      </c>
      <c r="O26" s="262">
        <v>1103142032.8499999</v>
      </c>
      <c r="P26" s="262">
        <v>1071504221.2900001</v>
      </c>
      <c r="Q26" s="262">
        <f t="shared" si="1"/>
        <v>12632513512.540001</v>
      </c>
      <c r="R26" s="118"/>
      <c r="S26" s="5"/>
      <c r="T26" s="5"/>
      <c r="U26" s="5"/>
      <c r="V26" s="5"/>
      <c r="W26" s="5"/>
      <c r="AL26" s="117"/>
    </row>
    <row r="27" spans="2:41" x14ac:dyDescent="0.25">
      <c r="B27" s="26" t="s">
        <v>119</v>
      </c>
      <c r="C27" s="262">
        <v>847115249</v>
      </c>
      <c r="D27" s="262">
        <v>2133363502.0000002</v>
      </c>
      <c r="E27" s="262">
        <v>63911221</v>
      </c>
      <c r="F27" s="262">
        <v>71739985.799999997</v>
      </c>
      <c r="G27" s="262">
        <v>71724887.439999998</v>
      </c>
      <c r="H27" s="262">
        <v>71366759.480000004</v>
      </c>
      <c r="I27" s="262">
        <v>70554528.969999999</v>
      </c>
      <c r="J27" s="262">
        <v>71525129.010000005</v>
      </c>
      <c r="K27" s="262">
        <v>72197545.75</v>
      </c>
      <c r="L27" s="262">
        <v>72207049.090000004</v>
      </c>
      <c r="M27" s="262">
        <v>71955571.099999994</v>
      </c>
      <c r="N27" s="262">
        <v>73482332.920000002</v>
      </c>
      <c r="O27" s="262">
        <v>70304663.260000005</v>
      </c>
      <c r="P27" s="262">
        <v>1349060333.1800001</v>
      </c>
      <c r="Q27" s="262">
        <f t="shared" si="1"/>
        <v>2130030007</v>
      </c>
      <c r="R27" s="118"/>
      <c r="S27" s="5"/>
      <c r="T27" s="5"/>
      <c r="U27" s="5"/>
      <c r="V27" s="5"/>
      <c r="W27" s="5"/>
      <c r="AL27" s="117"/>
    </row>
    <row r="28" spans="2:41" x14ac:dyDescent="0.25">
      <c r="B28" s="26" t="s">
        <v>120</v>
      </c>
      <c r="C28" s="262">
        <v>1384585032</v>
      </c>
      <c r="D28" s="262">
        <v>1512899590.4900002</v>
      </c>
      <c r="E28" s="262">
        <v>75548891.979999989</v>
      </c>
      <c r="F28" s="262">
        <v>81903050.660000011</v>
      </c>
      <c r="G28" s="262">
        <v>108975766.67</v>
      </c>
      <c r="H28" s="262">
        <v>98584492.459999993</v>
      </c>
      <c r="I28" s="262">
        <v>105254662.98</v>
      </c>
      <c r="J28" s="262">
        <v>108720637.91999999</v>
      </c>
      <c r="K28" s="262">
        <v>157896058.05000001</v>
      </c>
      <c r="L28" s="262">
        <v>118412171.43000001</v>
      </c>
      <c r="M28" s="262">
        <v>90484220.769999996</v>
      </c>
      <c r="N28" s="262">
        <v>100948132.56999999</v>
      </c>
      <c r="O28" s="262">
        <v>163571483.5</v>
      </c>
      <c r="P28" s="262">
        <v>247201986.10999998</v>
      </c>
      <c r="Q28" s="262">
        <f t="shared" si="1"/>
        <v>1457501555.0999999</v>
      </c>
      <c r="R28" s="118"/>
      <c r="S28" s="5"/>
      <c r="T28" s="5"/>
      <c r="U28" s="5"/>
      <c r="V28" s="5"/>
      <c r="W28" s="5"/>
      <c r="AL28" s="117"/>
    </row>
    <row r="29" spans="2:41" x14ac:dyDescent="0.25">
      <c r="B29" s="27" t="s">
        <v>121</v>
      </c>
      <c r="C29" s="262">
        <v>2645860196</v>
      </c>
      <c r="D29" s="262">
        <v>2910360196</v>
      </c>
      <c r="E29" s="262">
        <v>131550325.33</v>
      </c>
      <c r="F29" s="262">
        <v>294970326.41000003</v>
      </c>
      <c r="G29" s="262">
        <v>214850642.87</v>
      </c>
      <c r="H29" s="262">
        <v>214809619.66999999</v>
      </c>
      <c r="I29" s="262">
        <v>214664161.41</v>
      </c>
      <c r="J29" s="262">
        <v>214869938.22999999</v>
      </c>
      <c r="K29" s="262">
        <v>214975362.68000001</v>
      </c>
      <c r="L29" s="262">
        <v>325011780.05000001</v>
      </c>
      <c r="M29" s="262">
        <v>215173920.80000001</v>
      </c>
      <c r="N29" s="262">
        <v>215200318.72999999</v>
      </c>
      <c r="O29" s="262">
        <v>296116515.63999999</v>
      </c>
      <c r="P29" s="262">
        <v>353074337.01999998</v>
      </c>
      <c r="Q29" s="262">
        <f t="shared" si="1"/>
        <v>2905267248.8399997</v>
      </c>
      <c r="R29" s="118"/>
      <c r="S29" s="5"/>
      <c r="T29" s="5"/>
      <c r="U29" s="5"/>
      <c r="V29" s="5"/>
      <c r="W29" s="5"/>
      <c r="AL29" s="117"/>
    </row>
    <row r="30" spans="2:41" x14ac:dyDescent="0.25">
      <c r="B30" s="24" t="s">
        <v>122</v>
      </c>
      <c r="C30" s="263">
        <f t="shared" ref="C30:P30" si="6">C31+C34+C37+C39+C41+C45+C50+C52+C54</f>
        <v>88770188016</v>
      </c>
      <c r="D30" s="263">
        <f t="shared" si="6"/>
        <v>112997622780.27</v>
      </c>
      <c r="E30" s="260">
        <f t="shared" si="6"/>
        <v>4798238496.2599993</v>
      </c>
      <c r="F30" s="260">
        <f t="shared" si="6"/>
        <v>8255031255.6800003</v>
      </c>
      <c r="G30" s="260">
        <f t="shared" si="6"/>
        <v>7198160154.5299997</v>
      </c>
      <c r="H30" s="260">
        <f t="shared" si="6"/>
        <v>7228588858.4399996</v>
      </c>
      <c r="I30" s="260">
        <f t="shared" si="6"/>
        <v>6772403032.7599993</v>
      </c>
      <c r="J30" s="260">
        <f t="shared" si="6"/>
        <v>6362372555.54</v>
      </c>
      <c r="K30" s="260">
        <f t="shared" si="6"/>
        <v>6524964858.4400005</v>
      </c>
      <c r="L30" s="260">
        <f t="shared" si="6"/>
        <v>4944509383.2399998</v>
      </c>
      <c r="M30" s="260">
        <f t="shared" si="6"/>
        <v>5127373203.210001</v>
      </c>
      <c r="N30" s="260">
        <f t="shared" si="6"/>
        <v>4170404952</v>
      </c>
      <c r="O30" s="260">
        <f t="shared" si="6"/>
        <v>6059145669.3600006</v>
      </c>
      <c r="P30" s="260">
        <f t="shared" si="6"/>
        <v>37042315981.259995</v>
      </c>
      <c r="Q30" s="260">
        <f t="shared" si="1"/>
        <v>104483508400.71999</v>
      </c>
      <c r="R30" s="115"/>
      <c r="S30" s="117"/>
      <c r="AL30" s="117"/>
      <c r="AM30" s="117"/>
      <c r="AN30" s="117"/>
      <c r="AO30" s="117"/>
    </row>
    <row r="31" spans="2:41" x14ac:dyDescent="0.25">
      <c r="B31" s="28" t="s">
        <v>123</v>
      </c>
      <c r="C31" s="264">
        <f t="shared" ref="C31:P31" si="7">SUM(C32:C33)</f>
        <v>6483820641</v>
      </c>
      <c r="D31" s="264">
        <f t="shared" si="7"/>
        <v>6763320331.6800003</v>
      </c>
      <c r="E31" s="261">
        <f t="shared" si="7"/>
        <v>341595787.10000002</v>
      </c>
      <c r="F31" s="261">
        <f t="shared" si="7"/>
        <v>551914212.25</v>
      </c>
      <c r="G31" s="261">
        <f t="shared" si="7"/>
        <v>393359735.17000002</v>
      </c>
      <c r="H31" s="261">
        <f t="shared" si="7"/>
        <v>394700108.65999997</v>
      </c>
      <c r="I31" s="261">
        <f t="shared" si="7"/>
        <v>513953206.56</v>
      </c>
      <c r="J31" s="261">
        <f t="shared" si="7"/>
        <v>461592947.16999996</v>
      </c>
      <c r="K31" s="261">
        <f t="shared" si="7"/>
        <v>408493101.82999998</v>
      </c>
      <c r="L31" s="261">
        <f t="shared" si="7"/>
        <v>530651362.96000004</v>
      </c>
      <c r="M31" s="261">
        <f t="shared" si="7"/>
        <v>374236678.09999996</v>
      </c>
      <c r="N31" s="261">
        <f t="shared" si="7"/>
        <v>541669816.32000005</v>
      </c>
      <c r="O31" s="261">
        <f t="shared" si="7"/>
        <v>645846261.75</v>
      </c>
      <c r="P31" s="261">
        <f t="shared" si="7"/>
        <v>1248208263.0500002</v>
      </c>
      <c r="Q31" s="261">
        <f t="shared" si="1"/>
        <v>6406221480.9199991</v>
      </c>
      <c r="R31" s="7"/>
      <c r="S31" s="117"/>
      <c r="AL31" s="117"/>
      <c r="AM31" s="117"/>
      <c r="AN31" s="117"/>
      <c r="AO31" s="117"/>
    </row>
    <row r="32" spans="2:41" x14ac:dyDescent="0.25">
      <c r="B32" s="29" t="s">
        <v>124</v>
      </c>
      <c r="C32" s="265">
        <v>5579063155</v>
      </c>
      <c r="D32" s="265">
        <v>5900670951.6800003</v>
      </c>
      <c r="E32" s="262">
        <v>291637902</v>
      </c>
      <c r="F32" s="262">
        <v>499030647.13</v>
      </c>
      <c r="G32" s="262">
        <v>330239375.25</v>
      </c>
      <c r="H32" s="262">
        <v>318325656.71999997</v>
      </c>
      <c r="I32" s="262">
        <v>455151752.64999998</v>
      </c>
      <c r="J32" s="262">
        <v>392694274.19999999</v>
      </c>
      <c r="K32" s="262">
        <v>356434313.38</v>
      </c>
      <c r="L32" s="262">
        <v>469106670.24000001</v>
      </c>
      <c r="M32" s="262">
        <v>321824255.79999995</v>
      </c>
      <c r="N32" s="262">
        <v>491035728.65000004</v>
      </c>
      <c r="O32" s="262">
        <v>555032081.14999998</v>
      </c>
      <c r="P32" s="262">
        <v>1108953054.1900001</v>
      </c>
      <c r="Q32" s="262">
        <f t="shared" si="1"/>
        <v>5589465711.3600006</v>
      </c>
      <c r="R32" s="8"/>
      <c r="S32" s="117"/>
      <c r="AL32" s="117"/>
      <c r="AM32" s="117"/>
      <c r="AN32" s="117"/>
      <c r="AO32" s="117"/>
    </row>
    <row r="33" spans="2:41" x14ac:dyDescent="0.25">
      <c r="B33" s="29" t="s">
        <v>125</v>
      </c>
      <c r="C33" s="265">
        <v>904757486</v>
      </c>
      <c r="D33" s="265">
        <v>862649380</v>
      </c>
      <c r="E33" s="262">
        <v>49957885.100000001</v>
      </c>
      <c r="F33" s="262">
        <v>52883565.120000005</v>
      </c>
      <c r="G33" s="262">
        <v>63120359.920000002</v>
      </c>
      <c r="H33" s="262">
        <v>76374451.939999998</v>
      </c>
      <c r="I33" s="262">
        <v>58801453.910000004</v>
      </c>
      <c r="J33" s="262">
        <v>68898672.969999999</v>
      </c>
      <c r="K33" s="262">
        <v>52058788.449999996</v>
      </c>
      <c r="L33" s="262">
        <v>61544692.719999999</v>
      </c>
      <c r="M33" s="262">
        <v>52412422.299999997</v>
      </c>
      <c r="N33" s="262">
        <v>50634087.670000002</v>
      </c>
      <c r="O33" s="262">
        <v>90814180.599999994</v>
      </c>
      <c r="P33" s="262">
        <v>139255208.86000001</v>
      </c>
      <c r="Q33" s="262">
        <f t="shared" si="1"/>
        <v>816755769.55999994</v>
      </c>
      <c r="R33" s="8"/>
      <c r="S33" s="117"/>
      <c r="AL33" s="117"/>
      <c r="AM33" s="117"/>
      <c r="AN33" s="117"/>
      <c r="AO33" s="117"/>
    </row>
    <row r="34" spans="2:41" x14ac:dyDescent="0.25">
      <c r="B34" s="28" t="s">
        <v>126</v>
      </c>
      <c r="C34" s="264">
        <f t="shared" ref="C34:P34" si="8">SUM(C35:C36)</f>
        <v>11779377396</v>
      </c>
      <c r="D34" s="264">
        <f t="shared" si="8"/>
        <v>11803487991</v>
      </c>
      <c r="E34" s="261">
        <f t="shared" si="8"/>
        <v>630694180.60000002</v>
      </c>
      <c r="F34" s="261">
        <f t="shared" si="8"/>
        <v>703729026.03999996</v>
      </c>
      <c r="G34" s="261">
        <f t="shared" si="8"/>
        <v>787725355.79999995</v>
      </c>
      <c r="H34" s="261">
        <f t="shared" si="8"/>
        <v>736150690.10000002</v>
      </c>
      <c r="I34" s="261">
        <f t="shared" si="8"/>
        <v>700836751.0200001</v>
      </c>
      <c r="J34" s="261">
        <f t="shared" si="8"/>
        <v>776699284.80999994</v>
      </c>
      <c r="K34" s="261">
        <f t="shared" si="8"/>
        <v>757534330.62999988</v>
      </c>
      <c r="L34" s="261">
        <f t="shared" si="8"/>
        <v>873996512.84000003</v>
      </c>
      <c r="M34" s="261">
        <f t="shared" si="8"/>
        <v>752774955.03999984</v>
      </c>
      <c r="N34" s="261">
        <f t="shared" si="8"/>
        <v>909311381.71000004</v>
      </c>
      <c r="O34" s="261">
        <f t="shared" si="8"/>
        <v>1244367628.97</v>
      </c>
      <c r="P34" s="261">
        <f t="shared" si="8"/>
        <v>1579620574.3700001</v>
      </c>
      <c r="Q34" s="261">
        <f t="shared" si="1"/>
        <v>10453440671.930002</v>
      </c>
      <c r="R34" s="7"/>
      <c r="S34" s="117"/>
      <c r="AL34" s="117"/>
      <c r="AM34" s="117"/>
      <c r="AN34" s="117"/>
      <c r="AO34" s="117"/>
    </row>
    <row r="35" spans="2:41" x14ac:dyDescent="0.25">
      <c r="B35" s="29" t="s">
        <v>127</v>
      </c>
      <c r="C35" s="265">
        <v>11738187129</v>
      </c>
      <c r="D35" s="265">
        <v>11761197724</v>
      </c>
      <c r="E35" s="262">
        <v>629728413.10000002</v>
      </c>
      <c r="F35" s="262">
        <v>698572963.77999997</v>
      </c>
      <c r="G35" s="262">
        <v>784810963.58999991</v>
      </c>
      <c r="H35" s="262">
        <v>732936453.88999999</v>
      </c>
      <c r="I35" s="262">
        <v>697264576.57000005</v>
      </c>
      <c r="J35" s="262">
        <v>773679165.53999996</v>
      </c>
      <c r="K35" s="262">
        <v>754489475.70999992</v>
      </c>
      <c r="L35" s="262">
        <v>869752483.37</v>
      </c>
      <c r="M35" s="262">
        <v>751619640.04999983</v>
      </c>
      <c r="N35" s="262">
        <v>904465967.81000006</v>
      </c>
      <c r="O35" s="262">
        <v>1238785062.5799999</v>
      </c>
      <c r="P35" s="262">
        <v>1575909548.3600001</v>
      </c>
      <c r="Q35" s="262">
        <f t="shared" si="1"/>
        <v>10412014714.35</v>
      </c>
      <c r="R35" s="8"/>
      <c r="S35" s="117"/>
      <c r="AL35" s="117"/>
      <c r="AM35" s="117"/>
      <c r="AN35" s="117"/>
      <c r="AO35" s="117"/>
    </row>
    <row r="36" spans="2:41" x14ac:dyDescent="0.25">
      <c r="B36" s="29" t="s">
        <v>128</v>
      </c>
      <c r="C36" s="265">
        <v>41190267</v>
      </c>
      <c r="D36" s="265">
        <v>42290267</v>
      </c>
      <c r="E36" s="262">
        <v>965767.5</v>
      </c>
      <c r="F36" s="262">
        <v>5156062.26</v>
      </c>
      <c r="G36" s="262">
        <v>2914392.21</v>
      </c>
      <c r="H36" s="262">
        <v>3214236.21</v>
      </c>
      <c r="I36" s="262">
        <v>3572174.45</v>
      </c>
      <c r="J36" s="262">
        <v>3020119.27</v>
      </c>
      <c r="K36" s="262">
        <v>3044854.92</v>
      </c>
      <c r="L36" s="262">
        <v>4244029.47</v>
      </c>
      <c r="M36" s="262">
        <v>1155314.99</v>
      </c>
      <c r="N36" s="262">
        <v>4845413.9000000004</v>
      </c>
      <c r="O36" s="262">
        <v>5582566.3899999997</v>
      </c>
      <c r="P36" s="262">
        <v>3711026.01</v>
      </c>
      <c r="Q36" s="262">
        <f t="shared" si="1"/>
        <v>41425957.579999998</v>
      </c>
      <c r="R36" s="8"/>
      <c r="S36" s="117"/>
      <c r="AL36" s="117"/>
      <c r="AM36" s="117"/>
      <c r="AN36" s="117"/>
      <c r="AO36" s="117"/>
    </row>
    <row r="37" spans="2:41" x14ac:dyDescent="0.25">
      <c r="B37" s="28" t="s">
        <v>130</v>
      </c>
      <c r="C37" s="264">
        <f t="shared" ref="C37:P37" si="9">SUM(C38)</f>
        <v>6138557084</v>
      </c>
      <c r="D37" s="264">
        <f t="shared" si="9"/>
        <v>5608646364.2299995</v>
      </c>
      <c r="E37" s="261">
        <f t="shared" si="9"/>
        <v>101072002</v>
      </c>
      <c r="F37" s="261">
        <f t="shared" si="9"/>
        <v>195086365.04000002</v>
      </c>
      <c r="G37" s="261">
        <f t="shared" si="9"/>
        <v>366477208.12</v>
      </c>
      <c r="H37" s="261">
        <f t="shared" si="9"/>
        <v>159928594.17000002</v>
      </c>
      <c r="I37" s="261">
        <f t="shared" si="9"/>
        <v>319174070.69</v>
      </c>
      <c r="J37" s="261">
        <f t="shared" si="9"/>
        <v>241160096.05000001</v>
      </c>
      <c r="K37" s="261">
        <f t="shared" si="9"/>
        <v>240423022.24000001</v>
      </c>
      <c r="L37" s="261">
        <f t="shared" si="9"/>
        <v>284643986.35000002</v>
      </c>
      <c r="M37" s="261">
        <f t="shared" si="9"/>
        <v>296327754.19999999</v>
      </c>
      <c r="N37" s="261">
        <f t="shared" si="9"/>
        <v>199548224.50999999</v>
      </c>
      <c r="O37" s="261">
        <f t="shared" si="9"/>
        <v>368915574.75999999</v>
      </c>
      <c r="P37" s="261">
        <f t="shared" si="9"/>
        <v>1409594733.77</v>
      </c>
      <c r="Q37" s="261">
        <f t="shared" si="1"/>
        <v>4182351631.9000001</v>
      </c>
      <c r="R37" s="7"/>
      <c r="S37" s="117"/>
      <c r="AL37" s="117"/>
      <c r="AM37" s="117"/>
      <c r="AN37" s="117"/>
      <c r="AO37" s="117"/>
    </row>
    <row r="38" spans="2:41" x14ac:dyDescent="0.25">
      <c r="B38" s="29" t="s">
        <v>131</v>
      </c>
      <c r="C38" s="265">
        <v>6138557084</v>
      </c>
      <c r="D38" s="265">
        <v>5608646364.2299995</v>
      </c>
      <c r="E38" s="262">
        <v>101072002</v>
      </c>
      <c r="F38" s="262">
        <v>195086365.04000002</v>
      </c>
      <c r="G38" s="262">
        <v>366477208.12</v>
      </c>
      <c r="H38" s="262">
        <v>159928594.17000002</v>
      </c>
      <c r="I38" s="262">
        <v>319174070.69</v>
      </c>
      <c r="J38" s="262">
        <v>241160096.05000001</v>
      </c>
      <c r="K38" s="262">
        <v>240423022.24000001</v>
      </c>
      <c r="L38" s="262">
        <v>284643986.35000002</v>
      </c>
      <c r="M38" s="262">
        <v>296327754.19999999</v>
      </c>
      <c r="N38" s="262">
        <v>199548224.50999999</v>
      </c>
      <c r="O38" s="262">
        <v>368915574.75999999</v>
      </c>
      <c r="P38" s="262">
        <v>1409594733.77</v>
      </c>
      <c r="Q38" s="262">
        <f t="shared" si="1"/>
        <v>4182351631.9000001</v>
      </c>
      <c r="R38" s="8"/>
      <c r="S38" s="117"/>
      <c r="AL38" s="117"/>
      <c r="AM38" s="117"/>
      <c r="AN38" s="117"/>
      <c r="AO38" s="117"/>
    </row>
    <row r="39" spans="2:41" x14ac:dyDescent="0.25">
      <c r="B39" s="28" t="s">
        <v>132</v>
      </c>
      <c r="C39" s="264">
        <f t="shared" ref="C39:P39" si="10">SUM(C40)</f>
        <v>23792349366</v>
      </c>
      <c r="D39" s="264">
        <f t="shared" si="10"/>
        <v>44455611084.389999</v>
      </c>
      <c r="E39" s="261">
        <f t="shared" si="10"/>
        <v>2937195854.1599998</v>
      </c>
      <c r="F39" s="261">
        <f t="shared" si="10"/>
        <v>3770774601.04</v>
      </c>
      <c r="G39" s="261">
        <f t="shared" si="10"/>
        <v>3019130214.98</v>
      </c>
      <c r="H39" s="261">
        <f t="shared" si="10"/>
        <v>3167127069.98</v>
      </c>
      <c r="I39" s="261">
        <f t="shared" si="10"/>
        <v>2262522408.79</v>
      </c>
      <c r="J39" s="261">
        <f t="shared" si="10"/>
        <v>1532417044.01</v>
      </c>
      <c r="K39" s="261">
        <f t="shared" si="10"/>
        <v>1943856106.01</v>
      </c>
      <c r="L39" s="261">
        <f t="shared" si="10"/>
        <v>64180580.610000007</v>
      </c>
      <c r="M39" s="261">
        <f t="shared" si="10"/>
        <v>50670872.030000001</v>
      </c>
      <c r="N39" s="261">
        <f t="shared" si="10"/>
        <v>424801151.72999996</v>
      </c>
      <c r="O39" s="261">
        <f t="shared" si="10"/>
        <v>103146500.68000001</v>
      </c>
      <c r="P39" s="261">
        <f t="shared" si="10"/>
        <v>23499445860.709999</v>
      </c>
      <c r="Q39" s="261">
        <f t="shared" si="1"/>
        <v>42775268264.729996</v>
      </c>
      <c r="R39" s="7"/>
      <c r="S39" s="117"/>
      <c r="AL39" s="117"/>
      <c r="AM39" s="117"/>
      <c r="AN39" s="117"/>
      <c r="AO39" s="117"/>
    </row>
    <row r="40" spans="2:41" x14ac:dyDescent="0.25">
      <c r="B40" s="29" t="s">
        <v>133</v>
      </c>
      <c r="C40" s="265">
        <v>23792349366</v>
      </c>
      <c r="D40" s="265">
        <v>44455611084.389999</v>
      </c>
      <c r="E40" s="262">
        <v>2937195854.1599998</v>
      </c>
      <c r="F40" s="262">
        <v>3770774601.04</v>
      </c>
      <c r="G40" s="262">
        <v>3019130214.98</v>
      </c>
      <c r="H40" s="262">
        <v>3167127069.98</v>
      </c>
      <c r="I40" s="262">
        <v>2262522408.79</v>
      </c>
      <c r="J40" s="262">
        <v>1532417044.01</v>
      </c>
      <c r="K40" s="262">
        <v>1943856106.01</v>
      </c>
      <c r="L40" s="262">
        <v>64180580.610000007</v>
      </c>
      <c r="M40" s="262">
        <v>50670872.030000001</v>
      </c>
      <c r="N40" s="262">
        <v>424801151.72999996</v>
      </c>
      <c r="O40" s="262">
        <v>103146500.68000001</v>
      </c>
      <c r="P40" s="262">
        <v>23499445860.709999</v>
      </c>
      <c r="Q40" s="262">
        <f t="shared" si="1"/>
        <v>42775268264.729996</v>
      </c>
      <c r="R40" s="8"/>
      <c r="S40" s="117"/>
      <c r="AL40" s="117"/>
      <c r="AM40" s="117"/>
      <c r="AN40" s="117"/>
      <c r="AO40" s="117"/>
    </row>
    <row r="41" spans="2:41" x14ac:dyDescent="0.25">
      <c r="B41" s="28" t="s">
        <v>136</v>
      </c>
      <c r="C41" s="264">
        <f t="shared" ref="C41:P41" si="11">SUM(C42:C44)</f>
        <v>445095203</v>
      </c>
      <c r="D41" s="264">
        <f t="shared" si="11"/>
        <v>402245296.61000001</v>
      </c>
      <c r="E41" s="261">
        <f t="shared" si="11"/>
        <v>25800791.93</v>
      </c>
      <c r="F41" s="261">
        <f t="shared" si="11"/>
        <v>26763468.059999999</v>
      </c>
      <c r="G41" s="261">
        <f t="shared" si="11"/>
        <v>26954421.239999998</v>
      </c>
      <c r="H41" s="261">
        <f t="shared" si="11"/>
        <v>10264231.220000003</v>
      </c>
      <c r="I41" s="261">
        <f t="shared" si="11"/>
        <v>43667353.600000001</v>
      </c>
      <c r="J41" s="261">
        <f t="shared" si="11"/>
        <v>27612304.899999999</v>
      </c>
      <c r="K41" s="261">
        <f t="shared" si="11"/>
        <v>28176056.870000001</v>
      </c>
      <c r="L41" s="261">
        <f t="shared" si="11"/>
        <v>28138587.939999998</v>
      </c>
      <c r="M41" s="261">
        <f t="shared" si="11"/>
        <v>44621299.829999998</v>
      </c>
      <c r="N41" s="261">
        <f t="shared" si="11"/>
        <v>12808683.460000001</v>
      </c>
      <c r="O41" s="261">
        <f t="shared" si="11"/>
        <v>53649541.43</v>
      </c>
      <c r="P41" s="261">
        <f t="shared" si="11"/>
        <v>40978855.789999999</v>
      </c>
      <c r="Q41" s="261">
        <f t="shared" si="1"/>
        <v>369435596.26999998</v>
      </c>
      <c r="R41" s="8"/>
      <c r="S41" s="117"/>
      <c r="AL41" s="117"/>
      <c r="AM41" s="117"/>
      <c r="AN41" s="117"/>
      <c r="AO41" s="117"/>
    </row>
    <row r="42" spans="2:41" x14ac:dyDescent="0.25">
      <c r="B42" s="29" t="s">
        <v>137</v>
      </c>
      <c r="C42" s="265">
        <v>377707703</v>
      </c>
      <c r="D42" s="265">
        <v>379902297.61000001</v>
      </c>
      <c r="E42" s="262">
        <v>25800791.93</v>
      </c>
      <c r="F42" s="262">
        <v>26763468.059999999</v>
      </c>
      <c r="G42" s="262">
        <v>26954421.239999998</v>
      </c>
      <c r="H42" s="262">
        <v>10264231.220000003</v>
      </c>
      <c r="I42" s="262">
        <v>43667353.600000001</v>
      </c>
      <c r="J42" s="262">
        <v>27612304.899999999</v>
      </c>
      <c r="K42" s="262">
        <v>28176056.870000001</v>
      </c>
      <c r="L42" s="262">
        <v>28138587.939999998</v>
      </c>
      <c r="M42" s="262">
        <v>32165801.240000002</v>
      </c>
      <c r="N42" s="262">
        <v>12808683.460000001</v>
      </c>
      <c r="O42" s="262">
        <v>53649541.43</v>
      </c>
      <c r="P42" s="262">
        <v>40978855.789999999</v>
      </c>
      <c r="Q42" s="262">
        <f t="shared" si="1"/>
        <v>356980097.68000001</v>
      </c>
      <c r="R42" s="8"/>
      <c r="S42" s="117"/>
      <c r="AL42" s="117"/>
      <c r="AM42" s="117"/>
      <c r="AN42" s="117"/>
      <c r="AO42" s="117"/>
    </row>
    <row r="43" spans="2:41" x14ac:dyDescent="0.25">
      <c r="B43" s="29" t="s">
        <v>209</v>
      </c>
      <c r="C43" s="265">
        <v>52387500</v>
      </c>
      <c r="D43" s="265">
        <v>22342999</v>
      </c>
      <c r="E43" s="21">
        <v>0</v>
      </c>
      <c r="F43" s="21">
        <v>0</v>
      </c>
      <c r="G43" s="21">
        <v>0</v>
      </c>
      <c r="H43" s="21">
        <v>0</v>
      </c>
      <c r="I43" s="21">
        <v>0</v>
      </c>
      <c r="J43" s="21">
        <v>0</v>
      </c>
      <c r="K43" s="21">
        <v>0</v>
      </c>
      <c r="L43" s="21">
        <v>0</v>
      </c>
      <c r="M43" s="262">
        <v>12455498.59</v>
      </c>
      <c r="N43" s="21">
        <v>0</v>
      </c>
      <c r="O43" s="21">
        <v>0</v>
      </c>
      <c r="P43" s="21">
        <v>0</v>
      </c>
      <c r="Q43" s="262">
        <f t="shared" si="1"/>
        <v>12455498.59</v>
      </c>
      <c r="R43" s="7"/>
      <c r="S43" s="117"/>
      <c r="AL43" s="117"/>
      <c r="AM43" s="117"/>
      <c r="AN43" s="117"/>
      <c r="AO43" s="117"/>
    </row>
    <row r="44" spans="2:41" x14ac:dyDescent="0.25">
      <c r="B44" s="29" t="s">
        <v>138</v>
      </c>
      <c r="C44" s="265">
        <v>15000000</v>
      </c>
      <c r="D44" s="16">
        <v>0</v>
      </c>
      <c r="E44" s="21">
        <v>0</v>
      </c>
      <c r="F44" s="21">
        <v>0</v>
      </c>
      <c r="G44" s="21">
        <v>0</v>
      </c>
      <c r="H44" s="21">
        <v>0</v>
      </c>
      <c r="I44" s="21">
        <v>0</v>
      </c>
      <c r="J44" s="21">
        <v>0</v>
      </c>
      <c r="K44" s="21">
        <v>0</v>
      </c>
      <c r="L44" s="21">
        <v>0</v>
      </c>
      <c r="M44" s="21">
        <v>0</v>
      </c>
      <c r="N44" s="21">
        <v>0</v>
      </c>
      <c r="O44" s="21">
        <v>0</v>
      </c>
      <c r="P44" s="21">
        <v>0</v>
      </c>
      <c r="Q44" s="21">
        <f t="shared" si="1"/>
        <v>0</v>
      </c>
      <c r="R44" s="7"/>
      <c r="S44" s="117"/>
      <c r="AL44" s="117"/>
      <c r="AM44" s="117"/>
      <c r="AN44" s="117"/>
      <c r="AO44" s="117"/>
    </row>
    <row r="45" spans="2:41" x14ac:dyDescent="0.25">
      <c r="B45" s="28" t="s">
        <v>139</v>
      </c>
      <c r="C45" s="264">
        <f t="shared" ref="C45:P45" si="12">SUM(C46:C49)</f>
        <v>29404506214</v>
      </c>
      <c r="D45" s="264">
        <f t="shared" si="12"/>
        <v>35094934354.050003</v>
      </c>
      <c r="E45" s="261">
        <f t="shared" si="12"/>
        <v>453086653.13</v>
      </c>
      <c r="F45" s="261">
        <f t="shared" si="12"/>
        <v>2667769878.0000005</v>
      </c>
      <c r="G45" s="261">
        <f t="shared" si="12"/>
        <v>2217091620.7399998</v>
      </c>
      <c r="H45" s="261">
        <f t="shared" si="12"/>
        <v>2258796274.8199997</v>
      </c>
      <c r="I45" s="261">
        <f t="shared" si="12"/>
        <v>2215042636.8199997</v>
      </c>
      <c r="J45" s="261">
        <f t="shared" si="12"/>
        <v>2748747851.4899998</v>
      </c>
      <c r="K45" s="261">
        <f t="shared" si="12"/>
        <v>2258506307.0500002</v>
      </c>
      <c r="L45" s="261">
        <f t="shared" si="12"/>
        <v>2331510574.3400002</v>
      </c>
      <c r="M45" s="261">
        <f t="shared" si="12"/>
        <v>2943672790.8200002</v>
      </c>
      <c r="N45" s="261">
        <f t="shared" si="12"/>
        <v>1405429590.9299998</v>
      </c>
      <c r="O45" s="261">
        <f t="shared" si="12"/>
        <v>2715009133.6800003</v>
      </c>
      <c r="P45" s="261">
        <f t="shared" si="12"/>
        <v>8141371916.5799999</v>
      </c>
      <c r="Q45" s="261">
        <f t="shared" si="1"/>
        <v>32356035228.400002</v>
      </c>
      <c r="R45" s="8"/>
      <c r="S45" s="117"/>
      <c r="AL45" s="117"/>
      <c r="AM45" s="117"/>
      <c r="AN45" s="117"/>
      <c r="AO45" s="117"/>
    </row>
    <row r="46" spans="2:41" x14ac:dyDescent="0.25">
      <c r="B46" s="29" t="s">
        <v>140</v>
      </c>
      <c r="C46" s="265">
        <v>20759752037</v>
      </c>
      <c r="D46" s="265">
        <v>22716561809.000004</v>
      </c>
      <c r="E46" s="262">
        <v>227308529.09999999</v>
      </c>
      <c r="F46" s="262">
        <v>2304060455</v>
      </c>
      <c r="G46" s="262">
        <v>1759005282.3799999</v>
      </c>
      <c r="H46" s="262">
        <v>1629595066.24</v>
      </c>
      <c r="I46" s="262">
        <v>1430960627.0999999</v>
      </c>
      <c r="J46" s="262">
        <v>2141114791.9199998</v>
      </c>
      <c r="K46" s="262">
        <v>1331900739.1900001</v>
      </c>
      <c r="L46" s="262">
        <v>1749067173.6100001</v>
      </c>
      <c r="M46" s="262">
        <v>2112545019.7100003</v>
      </c>
      <c r="N46" s="262">
        <v>798864034.49000001</v>
      </c>
      <c r="O46" s="262">
        <v>1830785041.97</v>
      </c>
      <c r="P46" s="262">
        <v>4930404637.2700005</v>
      </c>
      <c r="Q46" s="268">
        <f t="shared" si="1"/>
        <v>22245611397.980003</v>
      </c>
      <c r="R46" s="8"/>
      <c r="S46" s="117"/>
      <c r="AL46" s="117"/>
      <c r="AM46" s="117"/>
      <c r="AN46" s="117"/>
      <c r="AO46" s="117"/>
    </row>
    <row r="47" spans="2:41" x14ac:dyDescent="0.25">
      <c r="B47" s="29" t="s">
        <v>141</v>
      </c>
      <c r="C47" s="265">
        <v>54368960</v>
      </c>
      <c r="D47" s="265">
        <v>54368960</v>
      </c>
      <c r="E47" s="262">
        <v>1048649.77</v>
      </c>
      <c r="F47" s="262">
        <v>5756053.3399999999</v>
      </c>
      <c r="G47" s="262">
        <v>3878086.42</v>
      </c>
      <c r="H47" s="262">
        <v>3707609.61</v>
      </c>
      <c r="I47" s="262">
        <v>4274722.54</v>
      </c>
      <c r="J47" s="262">
        <v>3750133.28</v>
      </c>
      <c r="K47" s="262">
        <v>4067438.59</v>
      </c>
      <c r="L47" s="262">
        <v>3761641.96</v>
      </c>
      <c r="M47" s="262">
        <v>3980536.55</v>
      </c>
      <c r="N47" s="262">
        <v>4141490.5499999993</v>
      </c>
      <c r="O47" s="262">
        <v>6546877.3499999996</v>
      </c>
      <c r="P47" s="262">
        <v>7989224.2800000003</v>
      </c>
      <c r="Q47" s="262">
        <f t="shared" si="1"/>
        <v>52902464.240000002</v>
      </c>
      <c r="R47" s="7"/>
      <c r="S47" s="117"/>
      <c r="AL47" s="117"/>
      <c r="AM47" s="117"/>
      <c r="AN47" s="117"/>
      <c r="AO47" s="117"/>
    </row>
    <row r="48" spans="2:41" x14ac:dyDescent="0.25">
      <c r="B48" s="29" t="s">
        <v>142</v>
      </c>
      <c r="C48" s="265">
        <v>4745697627</v>
      </c>
      <c r="D48" s="265">
        <v>6319605626.999999</v>
      </c>
      <c r="E48" s="262">
        <v>63320616.170000002</v>
      </c>
      <c r="F48" s="262">
        <v>159918190.88</v>
      </c>
      <c r="G48" s="262">
        <v>129813152.75</v>
      </c>
      <c r="H48" s="262">
        <v>244038864.47999999</v>
      </c>
      <c r="I48" s="262">
        <v>353033292.47000003</v>
      </c>
      <c r="J48" s="262">
        <v>348301567.95999998</v>
      </c>
      <c r="K48" s="262">
        <v>695904032.95000005</v>
      </c>
      <c r="L48" s="262">
        <v>210377192.26999998</v>
      </c>
      <c r="M48" s="262">
        <v>232062458.26999998</v>
      </c>
      <c r="N48" s="262">
        <v>313258893.85000002</v>
      </c>
      <c r="O48" s="262">
        <v>353725168.97000003</v>
      </c>
      <c r="P48" s="262">
        <v>2608866284.8400002</v>
      </c>
      <c r="Q48" s="262">
        <f t="shared" si="1"/>
        <v>5712619715.8600006</v>
      </c>
      <c r="R48" s="120"/>
      <c r="S48" s="117"/>
      <c r="T48" s="120"/>
      <c r="U48" s="120"/>
      <c r="V48" s="120"/>
      <c r="W48" s="120"/>
      <c r="AL48" s="117"/>
      <c r="AM48" s="117"/>
      <c r="AN48" s="117"/>
      <c r="AO48" s="117"/>
    </row>
    <row r="49" spans="2:41" x14ac:dyDescent="0.25">
      <c r="B49" s="29" t="s">
        <v>144</v>
      </c>
      <c r="C49" s="265">
        <v>3844687590</v>
      </c>
      <c r="D49" s="265">
        <v>6004397958.0499992</v>
      </c>
      <c r="E49" s="262">
        <v>161408858.09</v>
      </c>
      <c r="F49" s="262">
        <v>198035178.78</v>
      </c>
      <c r="G49" s="262">
        <v>324395099.19</v>
      </c>
      <c r="H49" s="262">
        <v>381454734.49000001</v>
      </c>
      <c r="I49" s="262">
        <v>426773994.71000004</v>
      </c>
      <c r="J49" s="262">
        <v>255581358.33000001</v>
      </c>
      <c r="K49" s="262">
        <v>226634096.31999999</v>
      </c>
      <c r="L49" s="262">
        <v>368304566.5</v>
      </c>
      <c r="M49" s="262">
        <v>595084776.28999996</v>
      </c>
      <c r="N49" s="262">
        <v>289165172.04000002</v>
      </c>
      <c r="O49" s="262">
        <v>523952045.3900001</v>
      </c>
      <c r="P49" s="262">
        <v>594111770.19000006</v>
      </c>
      <c r="Q49" s="262">
        <f t="shared" si="1"/>
        <v>4344901650.3199997</v>
      </c>
      <c r="R49" s="120"/>
      <c r="S49" s="117"/>
      <c r="T49" s="120"/>
      <c r="U49" s="120"/>
      <c r="V49" s="120"/>
      <c r="W49" s="120"/>
      <c r="AL49" s="117"/>
      <c r="AM49" s="117"/>
      <c r="AN49" s="117"/>
      <c r="AO49" s="117"/>
    </row>
    <row r="50" spans="2:41" x14ac:dyDescent="0.25">
      <c r="B50" s="28" t="s">
        <v>145</v>
      </c>
      <c r="C50" s="264">
        <f t="shared" ref="C50:P50" si="13">SUM(C51)</f>
        <v>1313405510</v>
      </c>
      <c r="D50" s="264">
        <f t="shared" si="13"/>
        <v>1381487499.3099999</v>
      </c>
      <c r="E50" s="261">
        <f t="shared" si="13"/>
        <v>37067871.350000001</v>
      </c>
      <c r="F50" s="261">
        <f t="shared" si="13"/>
        <v>107558477.81999999</v>
      </c>
      <c r="G50" s="261">
        <f t="shared" si="13"/>
        <v>116948865.34</v>
      </c>
      <c r="H50" s="261">
        <f t="shared" si="13"/>
        <v>127799773.53</v>
      </c>
      <c r="I50" s="261">
        <f t="shared" si="13"/>
        <v>111114349.90000001</v>
      </c>
      <c r="J50" s="261">
        <f t="shared" si="13"/>
        <v>103541637.73999999</v>
      </c>
      <c r="K50" s="261">
        <f t="shared" si="13"/>
        <v>41022537.419999994</v>
      </c>
      <c r="L50" s="261">
        <f t="shared" si="13"/>
        <v>109385279.98999999</v>
      </c>
      <c r="M50" s="261">
        <f t="shared" si="13"/>
        <v>111998942.38000001</v>
      </c>
      <c r="N50" s="261">
        <f t="shared" si="13"/>
        <v>121339781.13</v>
      </c>
      <c r="O50" s="261">
        <f t="shared" si="13"/>
        <v>76223851.850000009</v>
      </c>
      <c r="P50" s="261">
        <f t="shared" si="13"/>
        <v>136339512.03999999</v>
      </c>
      <c r="Q50" s="261">
        <f t="shared" si="1"/>
        <v>1200340880.49</v>
      </c>
      <c r="R50" s="120"/>
      <c r="S50" s="117"/>
      <c r="T50" s="120"/>
      <c r="U50" s="120"/>
      <c r="V50" s="120"/>
      <c r="W50" s="120"/>
      <c r="AL50" s="117"/>
      <c r="AM50" s="117"/>
      <c r="AN50" s="117"/>
      <c r="AO50" s="117"/>
    </row>
    <row r="51" spans="2:41" x14ac:dyDescent="0.25">
      <c r="B51" s="29" t="s">
        <v>146</v>
      </c>
      <c r="C51" s="265">
        <v>1313405510</v>
      </c>
      <c r="D51" s="265">
        <v>1381487499.3099999</v>
      </c>
      <c r="E51" s="262">
        <v>37067871.350000001</v>
      </c>
      <c r="F51" s="262">
        <v>107558477.81999999</v>
      </c>
      <c r="G51" s="262">
        <v>116948865.34</v>
      </c>
      <c r="H51" s="262">
        <v>127799773.53</v>
      </c>
      <c r="I51" s="262">
        <v>111114349.90000001</v>
      </c>
      <c r="J51" s="262">
        <v>103541637.73999999</v>
      </c>
      <c r="K51" s="262">
        <v>41022537.419999994</v>
      </c>
      <c r="L51" s="262">
        <v>109385279.98999999</v>
      </c>
      <c r="M51" s="262">
        <v>111998942.38000001</v>
      </c>
      <c r="N51" s="262">
        <v>121339781.13</v>
      </c>
      <c r="O51" s="262">
        <v>76223851.850000009</v>
      </c>
      <c r="P51" s="262">
        <v>136339512.03999999</v>
      </c>
      <c r="Q51" s="262">
        <f t="shared" si="1"/>
        <v>1200340880.49</v>
      </c>
      <c r="R51" s="121"/>
      <c r="S51" s="117"/>
      <c r="T51" s="121"/>
      <c r="U51" s="121"/>
      <c r="V51" s="121"/>
      <c r="W51" s="121"/>
      <c r="AL51" s="117"/>
      <c r="AM51" s="117"/>
      <c r="AN51" s="117"/>
      <c r="AO51" s="117"/>
    </row>
    <row r="52" spans="2:41" x14ac:dyDescent="0.25">
      <c r="B52" s="28" t="s">
        <v>147</v>
      </c>
      <c r="C52" s="264">
        <f t="shared" ref="C52:P52" si="14">SUM(C53)</f>
        <v>681063025</v>
      </c>
      <c r="D52" s="264">
        <f t="shared" si="14"/>
        <v>714063025</v>
      </c>
      <c r="E52" s="261">
        <f t="shared" si="14"/>
        <v>68000000</v>
      </c>
      <c r="F52" s="261">
        <f t="shared" si="14"/>
        <v>57205248.340000004</v>
      </c>
      <c r="G52" s="261">
        <f t="shared" si="14"/>
        <v>53038581.670000002</v>
      </c>
      <c r="H52" s="261">
        <f t="shared" si="14"/>
        <v>61347163.670000002</v>
      </c>
      <c r="I52" s="261">
        <f t="shared" si="14"/>
        <v>53038581.670000002</v>
      </c>
      <c r="J52" s="261">
        <f t="shared" si="14"/>
        <v>53038581.670000002</v>
      </c>
      <c r="K52" s="261">
        <f t="shared" si="14"/>
        <v>53038581.670000002</v>
      </c>
      <c r="L52" s="261">
        <f t="shared" si="14"/>
        <v>53038581.670000002</v>
      </c>
      <c r="M52" s="261">
        <f t="shared" si="14"/>
        <v>53038581.670000002</v>
      </c>
      <c r="N52" s="261">
        <f t="shared" si="14"/>
        <v>53038581.670000002</v>
      </c>
      <c r="O52" s="261">
        <f t="shared" si="14"/>
        <v>82338581.670000002</v>
      </c>
      <c r="P52" s="261">
        <f t="shared" si="14"/>
        <v>72901923.670000002</v>
      </c>
      <c r="Q52" s="261">
        <f t="shared" si="1"/>
        <v>713062989.03999996</v>
      </c>
      <c r="R52" s="116"/>
      <c r="S52" s="117"/>
      <c r="T52" s="116"/>
      <c r="U52" s="116"/>
      <c r="V52" s="116"/>
      <c r="W52" s="116"/>
      <c r="AL52" s="117"/>
      <c r="AM52" s="117"/>
      <c r="AN52" s="117"/>
      <c r="AO52" s="117"/>
    </row>
    <row r="53" spans="2:41" x14ac:dyDescent="0.25">
      <c r="B53" s="29" t="s">
        <v>148</v>
      </c>
      <c r="C53" s="265">
        <v>681063025</v>
      </c>
      <c r="D53" s="265">
        <v>714063025</v>
      </c>
      <c r="E53" s="262">
        <v>68000000</v>
      </c>
      <c r="F53" s="262">
        <v>57205248.340000004</v>
      </c>
      <c r="G53" s="262">
        <v>53038581.670000002</v>
      </c>
      <c r="H53" s="262">
        <v>61347163.670000002</v>
      </c>
      <c r="I53" s="262">
        <v>53038581.670000002</v>
      </c>
      <c r="J53" s="262">
        <v>53038581.670000002</v>
      </c>
      <c r="K53" s="262">
        <v>53038581.670000002</v>
      </c>
      <c r="L53" s="262">
        <v>53038581.670000002</v>
      </c>
      <c r="M53" s="262">
        <v>53038581.670000002</v>
      </c>
      <c r="N53" s="262">
        <v>53038581.670000002</v>
      </c>
      <c r="O53" s="262">
        <v>82338581.670000002</v>
      </c>
      <c r="P53" s="262">
        <v>72901923.670000002</v>
      </c>
      <c r="Q53" s="268">
        <f t="shared" si="1"/>
        <v>713062989.03999996</v>
      </c>
      <c r="R53" s="121"/>
      <c r="S53" s="117"/>
      <c r="T53" s="121"/>
      <c r="U53" s="121"/>
      <c r="V53" s="121"/>
      <c r="W53" s="121"/>
      <c r="AL53" s="117"/>
      <c r="AM53" s="117"/>
      <c r="AN53" s="117"/>
      <c r="AO53" s="117"/>
    </row>
    <row r="54" spans="2:41" x14ac:dyDescent="0.25">
      <c r="B54" s="28" t="s">
        <v>149</v>
      </c>
      <c r="C54" s="264">
        <f t="shared" ref="C54:P54" si="15">SUM(C55:C59)</f>
        <v>8732013577</v>
      </c>
      <c r="D54" s="264">
        <f t="shared" si="15"/>
        <v>6773826834</v>
      </c>
      <c r="E54" s="264">
        <f t="shared" si="15"/>
        <v>203725355.99000001</v>
      </c>
      <c r="F54" s="264">
        <f t="shared" si="15"/>
        <v>174229979.08999997</v>
      </c>
      <c r="G54" s="264">
        <f t="shared" si="15"/>
        <v>217434151.47</v>
      </c>
      <c r="H54" s="264">
        <f t="shared" si="15"/>
        <v>312474952.29000002</v>
      </c>
      <c r="I54" s="264">
        <f t="shared" si="15"/>
        <v>553053673.70999992</v>
      </c>
      <c r="J54" s="264">
        <f t="shared" si="15"/>
        <v>417562807.70000005</v>
      </c>
      <c r="K54" s="264">
        <f t="shared" si="15"/>
        <v>793914814.72000003</v>
      </c>
      <c r="L54" s="264">
        <f t="shared" si="15"/>
        <v>668963916.54000008</v>
      </c>
      <c r="M54" s="264">
        <f t="shared" si="15"/>
        <v>500031329.13999999</v>
      </c>
      <c r="N54" s="264">
        <f t="shared" si="15"/>
        <v>502457740.54000002</v>
      </c>
      <c r="O54" s="264">
        <f t="shared" si="15"/>
        <v>769648594.57000005</v>
      </c>
      <c r="P54" s="264">
        <f t="shared" si="15"/>
        <v>913854341.27999997</v>
      </c>
      <c r="Q54" s="261">
        <f t="shared" si="1"/>
        <v>6027351657.039999</v>
      </c>
      <c r="R54" s="120"/>
      <c r="S54" s="117"/>
      <c r="T54" s="120"/>
      <c r="U54" s="120"/>
      <c r="V54" s="120"/>
      <c r="W54" s="120"/>
      <c r="AL54" s="117"/>
      <c r="AM54" s="117"/>
      <c r="AN54" s="117"/>
      <c r="AO54" s="117"/>
    </row>
    <row r="55" spans="2:41" x14ac:dyDescent="0.25">
      <c r="B55" s="7" t="s">
        <v>150</v>
      </c>
      <c r="C55" s="282">
        <v>255000000</v>
      </c>
      <c r="D55" s="98">
        <v>0</v>
      </c>
      <c r="E55" s="21">
        <v>0</v>
      </c>
      <c r="F55" s="21">
        <v>0</v>
      </c>
      <c r="G55" s="21">
        <v>0</v>
      </c>
      <c r="H55" s="21">
        <v>0</v>
      </c>
      <c r="I55" s="21">
        <v>0</v>
      </c>
      <c r="J55" s="21">
        <v>0</v>
      </c>
      <c r="K55" s="21">
        <v>0</v>
      </c>
      <c r="L55" s="21">
        <v>0</v>
      </c>
      <c r="M55" s="21">
        <v>0</v>
      </c>
      <c r="N55" s="21">
        <v>0</v>
      </c>
      <c r="O55" s="21">
        <v>0</v>
      </c>
      <c r="P55" s="21">
        <v>0</v>
      </c>
      <c r="Q55" s="32">
        <f t="shared" si="1"/>
        <v>0</v>
      </c>
      <c r="R55" s="120"/>
      <c r="S55" s="117"/>
      <c r="T55" s="120"/>
      <c r="U55" s="120"/>
      <c r="V55" s="120"/>
      <c r="W55" s="120"/>
      <c r="AL55" s="117"/>
      <c r="AM55" s="117"/>
      <c r="AN55" s="117"/>
      <c r="AO55" s="117"/>
    </row>
    <row r="56" spans="2:41" x14ac:dyDescent="0.25">
      <c r="B56" s="7" t="s">
        <v>238</v>
      </c>
      <c r="C56" s="282">
        <v>19338310</v>
      </c>
      <c r="D56" s="282">
        <v>10661577</v>
      </c>
      <c r="E56" s="21">
        <v>0</v>
      </c>
      <c r="F56" s="21">
        <v>0</v>
      </c>
      <c r="G56" s="21">
        <v>0</v>
      </c>
      <c r="H56" s="21">
        <v>0</v>
      </c>
      <c r="I56" s="21">
        <v>0</v>
      </c>
      <c r="J56" s="21">
        <v>0</v>
      </c>
      <c r="K56" s="21">
        <v>0</v>
      </c>
      <c r="L56" s="21">
        <v>0</v>
      </c>
      <c r="M56" s="21">
        <v>0</v>
      </c>
      <c r="N56" s="262">
        <v>1323266.1599999999</v>
      </c>
      <c r="O56" s="21">
        <v>0</v>
      </c>
      <c r="P56" s="21">
        <v>0</v>
      </c>
      <c r="Q56" s="268">
        <f t="shared" si="1"/>
        <v>1323266.1599999999</v>
      </c>
      <c r="R56" s="120"/>
      <c r="S56" s="117"/>
      <c r="T56" s="120"/>
      <c r="U56" s="120"/>
      <c r="V56" s="120"/>
      <c r="W56" s="120"/>
      <c r="AL56" s="117"/>
      <c r="AM56" s="117"/>
      <c r="AN56" s="117"/>
      <c r="AO56" s="117"/>
    </row>
    <row r="57" spans="2:41" x14ac:dyDescent="0.25">
      <c r="B57" s="29" t="s">
        <v>151</v>
      </c>
      <c r="C57" s="265">
        <v>7284675267</v>
      </c>
      <c r="D57" s="265">
        <v>6536081202</v>
      </c>
      <c r="E57" s="262">
        <v>203725355.99000001</v>
      </c>
      <c r="F57" s="262">
        <v>174229979.08999997</v>
      </c>
      <c r="G57" s="262">
        <v>217434151.47</v>
      </c>
      <c r="H57" s="262">
        <v>312474952.29000002</v>
      </c>
      <c r="I57" s="262">
        <v>553053673.70999992</v>
      </c>
      <c r="J57" s="262">
        <v>412696420.45000005</v>
      </c>
      <c r="K57" s="262">
        <v>793914814.72000003</v>
      </c>
      <c r="L57" s="262">
        <v>668963916.54000008</v>
      </c>
      <c r="M57" s="262">
        <v>500031329.13999999</v>
      </c>
      <c r="N57" s="262">
        <v>500494914.38</v>
      </c>
      <c r="O57" s="262">
        <v>769648594.57000005</v>
      </c>
      <c r="P57" s="262">
        <v>899346569.50999999</v>
      </c>
      <c r="Q57" s="268">
        <f t="shared" si="1"/>
        <v>6006014671.8599997</v>
      </c>
      <c r="R57" s="7"/>
      <c r="S57" s="117"/>
      <c r="AL57" s="117"/>
      <c r="AM57" s="117"/>
      <c r="AN57" s="117"/>
      <c r="AO57" s="117"/>
    </row>
    <row r="58" spans="2:41" x14ac:dyDescent="0.25">
      <c r="B58" s="29" t="s">
        <v>152</v>
      </c>
      <c r="C58" s="265">
        <v>1173000000</v>
      </c>
      <c r="D58" s="265">
        <v>224284055</v>
      </c>
      <c r="E58" s="21">
        <v>0</v>
      </c>
      <c r="F58" s="21">
        <v>0</v>
      </c>
      <c r="G58" s="21">
        <v>0</v>
      </c>
      <c r="H58" s="21">
        <v>0</v>
      </c>
      <c r="I58" s="21">
        <v>0</v>
      </c>
      <c r="J58" s="262">
        <v>4866387.25</v>
      </c>
      <c r="K58" s="21">
        <v>0</v>
      </c>
      <c r="L58" s="21">
        <v>0</v>
      </c>
      <c r="M58" s="21">
        <v>0</v>
      </c>
      <c r="N58" s="262">
        <v>639560</v>
      </c>
      <c r="O58" s="21">
        <v>0</v>
      </c>
      <c r="P58" s="262">
        <v>14507771.77</v>
      </c>
      <c r="Q58" s="268">
        <f t="shared" si="1"/>
        <v>20013719.02</v>
      </c>
      <c r="R58" s="8"/>
      <c r="S58" s="117"/>
      <c r="AL58" s="117"/>
      <c r="AM58" s="117"/>
      <c r="AN58" s="117"/>
      <c r="AO58" s="117"/>
    </row>
    <row r="59" spans="2:41" x14ac:dyDescent="0.25">
      <c r="B59" s="7" t="s">
        <v>239</v>
      </c>
      <c r="C59" s="16">
        <v>0</v>
      </c>
      <c r="D59" s="265">
        <v>2800000</v>
      </c>
      <c r="E59" s="21">
        <v>0</v>
      </c>
      <c r="F59" s="21">
        <v>0</v>
      </c>
      <c r="G59" s="21">
        <v>0</v>
      </c>
      <c r="H59" s="21">
        <v>0</v>
      </c>
      <c r="I59" s="21">
        <v>0</v>
      </c>
      <c r="J59" s="21">
        <v>0</v>
      </c>
      <c r="K59" s="21">
        <v>0</v>
      </c>
      <c r="L59" s="21">
        <v>0</v>
      </c>
      <c r="M59" s="21">
        <v>0</v>
      </c>
      <c r="N59" s="21">
        <v>0</v>
      </c>
      <c r="O59" s="21">
        <v>0</v>
      </c>
      <c r="P59" s="21">
        <v>0</v>
      </c>
      <c r="Q59" s="32">
        <f t="shared" si="1"/>
        <v>0</v>
      </c>
      <c r="R59" s="8"/>
      <c r="S59" s="117"/>
      <c r="AL59" s="117"/>
      <c r="AM59" s="117"/>
      <c r="AN59" s="117"/>
      <c r="AO59" s="117"/>
    </row>
    <row r="60" spans="2:41" x14ac:dyDescent="0.25">
      <c r="B60" s="24" t="s">
        <v>153</v>
      </c>
      <c r="C60" s="263">
        <f t="shared" ref="C60:P60" si="16">C61+C65</f>
        <v>5598276936</v>
      </c>
      <c r="D60" s="263">
        <f t="shared" si="16"/>
        <v>4684470837.3499985</v>
      </c>
      <c r="E60" s="260">
        <f t="shared" si="16"/>
        <v>121039787.92000002</v>
      </c>
      <c r="F60" s="260">
        <f t="shared" si="16"/>
        <v>201918169.26999998</v>
      </c>
      <c r="G60" s="260">
        <f t="shared" si="16"/>
        <v>222416893.95999998</v>
      </c>
      <c r="H60" s="260">
        <f t="shared" si="16"/>
        <v>234779952.30000001</v>
      </c>
      <c r="I60" s="260">
        <f t="shared" si="16"/>
        <v>235899441.69999999</v>
      </c>
      <c r="J60" s="260">
        <f t="shared" si="16"/>
        <v>200188254.40000001</v>
      </c>
      <c r="K60" s="260">
        <f t="shared" si="16"/>
        <v>269597965.44</v>
      </c>
      <c r="L60" s="260">
        <f t="shared" si="16"/>
        <v>234390042.93000001</v>
      </c>
      <c r="M60" s="260">
        <f t="shared" si="16"/>
        <v>206371366.07999998</v>
      </c>
      <c r="N60" s="260">
        <f t="shared" si="16"/>
        <v>225810440.69</v>
      </c>
      <c r="O60" s="260">
        <f t="shared" si="16"/>
        <v>302070788.61000001</v>
      </c>
      <c r="P60" s="260">
        <f t="shared" si="16"/>
        <v>1725984969.6799998</v>
      </c>
      <c r="Q60" s="260">
        <f t="shared" si="1"/>
        <v>4180468072.98</v>
      </c>
      <c r="R60" s="123"/>
      <c r="S60" s="5"/>
      <c r="T60" s="5"/>
      <c r="U60" s="5"/>
      <c r="V60" s="5"/>
      <c r="W60" s="5"/>
      <c r="AL60" s="117"/>
      <c r="AM60" s="117"/>
      <c r="AN60" s="117"/>
    </row>
    <row r="61" spans="2:41" x14ac:dyDescent="0.25">
      <c r="B61" s="28" t="s">
        <v>154</v>
      </c>
      <c r="C61" s="264">
        <f t="shared" ref="C61:P61" si="17">SUM(C62:C64)</f>
        <v>1597763871</v>
      </c>
      <c r="D61" s="264">
        <f t="shared" si="17"/>
        <v>1655002583.3699999</v>
      </c>
      <c r="E61" s="261">
        <f t="shared" si="17"/>
        <v>37462628.789999999</v>
      </c>
      <c r="F61" s="261">
        <f t="shared" si="17"/>
        <v>94187475.760000005</v>
      </c>
      <c r="G61" s="261">
        <f t="shared" si="17"/>
        <v>99469218.010000005</v>
      </c>
      <c r="H61" s="261">
        <f t="shared" si="17"/>
        <v>94124016.570000008</v>
      </c>
      <c r="I61" s="261">
        <f t="shared" si="17"/>
        <v>114812848.87</v>
      </c>
      <c r="J61" s="261">
        <f t="shared" si="17"/>
        <v>83842252.689999998</v>
      </c>
      <c r="K61" s="261">
        <f t="shared" si="17"/>
        <v>140150550.97999999</v>
      </c>
      <c r="L61" s="261">
        <f t="shared" si="17"/>
        <v>120376719.59</v>
      </c>
      <c r="M61" s="261">
        <f t="shared" si="17"/>
        <v>100497108.88</v>
      </c>
      <c r="N61" s="261">
        <f t="shared" si="17"/>
        <v>119358441.64</v>
      </c>
      <c r="O61" s="261">
        <f t="shared" si="17"/>
        <v>113818397.84999999</v>
      </c>
      <c r="P61" s="261">
        <f t="shared" si="17"/>
        <v>343983828.13</v>
      </c>
      <c r="Q61" s="261">
        <f t="shared" si="1"/>
        <v>1462083487.7600002</v>
      </c>
      <c r="R61" s="119"/>
      <c r="S61" s="5"/>
      <c r="T61" s="5"/>
      <c r="U61" s="5"/>
      <c r="V61" s="5"/>
      <c r="W61" s="5"/>
      <c r="AL61" s="117"/>
      <c r="AM61" s="117"/>
      <c r="AN61" s="117"/>
    </row>
    <row r="62" spans="2:41" x14ac:dyDescent="0.25">
      <c r="B62" s="29" t="s">
        <v>155</v>
      </c>
      <c r="C62" s="265">
        <v>748004448</v>
      </c>
      <c r="D62" s="265">
        <v>793683058.37</v>
      </c>
      <c r="E62" s="262">
        <v>28064148.75</v>
      </c>
      <c r="F62" s="262">
        <v>36497004.920000002</v>
      </c>
      <c r="G62" s="262">
        <v>60365206.829999998</v>
      </c>
      <c r="H62" s="262">
        <v>50139700.800000004</v>
      </c>
      <c r="I62" s="262">
        <v>65954631.649999999</v>
      </c>
      <c r="J62" s="262">
        <v>39043914.490000002</v>
      </c>
      <c r="K62" s="262">
        <v>47863124.289999999</v>
      </c>
      <c r="L62" s="262">
        <v>53650237.359999999</v>
      </c>
      <c r="M62" s="262">
        <v>50315968.010000005</v>
      </c>
      <c r="N62" s="262">
        <v>43693657.140000001</v>
      </c>
      <c r="O62" s="262">
        <v>67318977.340000004</v>
      </c>
      <c r="P62" s="262">
        <v>191313087.76000002</v>
      </c>
      <c r="Q62" s="262">
        <f t="shared" si="1"/>
        <v>734219659.34000003</v>
      </c>
      <c r="R62" s="118"/>
      <c r="S62" s="5"/>
      <c r="T62" s="5"/>
      <c r="U62" s="5"/>
      <c r="V62" s="5"/>
      <c r="W62" s="5"/>
      <c r="AL62" s="117"/>
      <c r="AM62" s="117"/>
      <c r="AN62" s="117"/>
    </row>
    <row r="63" spans="2:41" x14ac:dyDescent="0.25">
      <c r="B63" s="29" t="s">
        <v>156</v>
      </c>
      <c r="C63" s="265">
        <v>599279379</v>
      </c>
      <c r="D63" s="265">
        <v>591246257</v>
      </c>
      <c r="E63" s="262">
        <v>9398480.0399999991</v>
      </c>
      <c r="F63" s="262">
        <v>54835040.939999998</v>
      </c>
      <c r="G63" s="262">
        <v>32737089.410000004</v>
      </c>
      <c r="H63" s="262">
        <v>40359978.159999996</v>
      </c>
      <c r="I63" s="262">
        <v>41864800.939999998</v>
      </c>
      <c r="J63" s="262">
        <v>35435706.049999997</v>
      </c>
      <c r="K63" s="262">
        <v>18415276.559999999</v>
      </c>
      <c r="L63" s="262">
        <v>35952360.420000002</v>
      </c>
      <c r="M63" s="262">
        <v>15290061.08</v>
      </c>
      <c r="N63" s="262">
        <v>57835180.370000005</v>
      </c>
      <c r="O63" s="262">
        <v>46499420.509999998</v>
      </c>
      <c r="P63" s="262">
        <v>98660647.049999997</v>
      </c>
      <c r="Q63" s="262">
        <f t="shared" si="1"/>
        <v>487284041.53000003</v>
      </c>
      <c r="R63" s="118"/>
      <c r="S63" s="5"/>
      <c r="T63" s="5"/>
      <c r="U63" s="5"/>
      <c r="V63" s="5"/>
      <c r="W63" s="5"/>
      <c r="AL63" s="117"/>
      <c r="AM63" s="117"/>
      <c r="AN63" s="117"/>
    </row>
    <row r="64" spans="2:41" x14ac:dyDescent="0.25">
      <c r="B64" s="29" t="s">
        <v>157</v>
      </c>
      <c r="C64" s="265">
        <v>250480044</v>
      </c>
      <c r="D64" s="265">
        <v>270073268</v>
      </c>
      <c r="E64" s="21">
        <v>0</v>
      </c>
      <c r="F64" s="262">
        <v>2855429.9</v>
      </c>
      <c r="G64" s="262">
        <v>6366921.7699999996</v>
      </c>
      <c r="H64" s="262">
        <v>3624337.61</v>
      </c>
      <c r="I64" s="262">
        <v>6993416.2800000003</v>
      </c>
      <c r="J64" s="262">
        <v>9362632.1499999985</v>
      </c>
      <c r="K64" s="262">
        <v>73872150.129999995</v>
      </c>
      <c r="L64" s="262">
        <v>30774121.809999999</v>
      </c>
      <c r="M64" s="262">
        <v>34891079.789999999</v>
      </c>
      <c r="N64" s="262">
        <v>17829604.129999999</v>
      </c>
      <c r="O64" s="21">
        <v>0</v>
      </c>
      <c r="P64" s="262">
        <v>54010093.32</v>
      </c>
      <c r="Q64" s="262">
        <f t="shared" si="1"/>
        <v>240579786.88999999</v>
      </c>
      <c r="R64" s="118"/>
      <c r="S64" s="5"/>
      <c r="T64" s="118"/>
      <c r="U64" s="118"/>
      <c r="V64" s="118"/>
      <c r="W64" s="118"/>
      <c r="AL64" s="117"/>
      <c r="AM64" s="117"/>
      <c r="AN64" s="117"/>
    </row>
    <row r="65" spans="2:40" x14ac:dyDescent="0.25">
      <c r="B65" s="28" t="s">
        <v>158</v>
      </c>
      <c r="C65" s="264">
        <f t="shared" ref="C65:P65" si="18">SUM(C66:C67)</f>
        <v>4000513065</v>
      </c>
      <c r="D65" s="264">
        <f t="shared" si="18"/>
        <v>3029468253.9799986</v>
      </c>
      <c r="E65" s="261">
        <f t="shared" si="18"/>
        <v>83577159.13000001</v>
      </c>
      <c r="F65" s="261">
        <f t="shared" si="18"/>
        <v>107730693.50999999</v>
      </c>
      <c r="G65" s="261">
        <f t="shared" si="18"/>
        <v>122947675.94999999</v>
      </c>
      <c r="H65" s="261">
        <f t="shared" si="18"/>
        <v>140655935.72999999</v>
      </c>
      <c r="I65" s="261">
        <f t="shared" si="18"/>
        <v>121086592.83</v>
      </c>
      <c r="J65" s="261">
        <f t="shared" si="18"/>
        <v>116346001.71000001</v>
      </c>
      <c r="K65" s="261">
        <f t="shared" si="18"/>
        <v>129447414.46000001</v>
      </c>
      <c r="L65" s="261">
        <f t="shared" si="18"/>
        <v>114013323.34</v>
      </c>
      <c r="M65" s="261">
        <f t="shared" si="18"/>
        <v>105874257.2</v>
      </c>
      <c r="N65" s="261">
        <f t="shared" si="18"/>
        <v>106451999.05</v>
      </c>
      <c r="O65" s="261">
        <f t="shared" si="18"/>
        <v>188252390.75999999</v>
      </c>
      <c r="P65" s="261">
        <f t="shared" si="18"/>
        <v>1382001141.55</v>
      </c>
      <c r="Q65" s="261">
        <f t="shared" si="1"/>
        <v>2718384585.2200003</v>
      </c>
      <c r="R65" s="119"/>
      <c r="S65" s="5"/>
      <c r="T65" s="119"/>
      <c r="U65" s="119"/>
      <c r="V65" s="119"/>
      <c r="W65" s="119"/>
      <c r="AL65" s="117"/>
      <c r="AM65" s="117"/>
      <c r="AN65" s="117"/>
    </row>
    <row r="66" spans="2:40" x14ac:dyDescent="0.25">
      <c r="B66" s="29" t="s">
        <v>159</v>
      </c>
      <c r="C66" s="265">
        <v>3642407037</v>
      </c>
      <c r="D66" s="265">
        <v>2614350459.9799986</v>
      </c>
      <c r="E66" s="262">
        <v>65931132.38000001</v>
      </c>
      <c r="F66" s="262">
        <v>82729188.149999991</v>
      </c>
      <c r="G66" s="262">
        <v>99822926.599999994</v>
      </c>
      <c r="H66" s="262">
        <v>118543876.39</v>
      </c>
      <c r="I66" s="262">
        <v>97802992.280000001</v>
      </c>
      <c r="J66" s="262">
        <v>91229948.780000001</v>
      </c>
      <c r="K66" s="262">
        <v>97231086.420000002</v>
      </c>
      <c r="L66" s="262">
        <v>90739696.299999997</v>
      </c>
      <c r="M66" s="262">
        <v>79510539.75</v>
      </c>
      <c r="N66" s="262">
        <v>81754260.519999996</v>
      </c>
      <c r="O66" s="262">
        <v>138965783.13</v>
      </c>
      <c r="P66" s="262">
        <v>1331522611.75</v>
      </c>
      <c r="Q66" s="262">
        <f t="shared" si="1"/>
        <v>2375784042.4499998</v>
      </c>
      <c r="R66" s="118"/>
      <c r="S66" s="5"/>
      <c r="T66" s="5"/>
      <c r="U66" s="5"/>
      <c r="V66" s="5"/>
      <c r="W66" s="5"/>
      <c r="AL66" s="117"/>
      <c r="AM66" s="117"/>
      <c r="AN66" s="117"/>
    </row>
    <row r="67" spans="2:40" x14ac:dyDescent="0.25">
      <c r="B67" s="29" t="s">
        <v>161</v>
      </c>
      <c r="C67" s="265">
        <v>358106028</v>
      </c>
      <c r="D67" s="265">
        <v>415117794</v>
      </c>
      <c r="E67" s="262">
        <v>17646026.75</v>
      </c>
      <c r="F67" s="262">
        <v>25001505.359999999</v>
      </c>
      <c r="G67" s="262">
        <v>23124749.350000001</v>
      </c>
      <c r="H67" s="262">
        <v>22112059.34</v>
      </c>
      <c r="I67" s="262">
        <v>23283600.550000001</v>
      </c>
      <c r="J67" s="262">
        <v>25116052.93</v>
      </c>
      <c r="K67" s="262">
        <v>32216328.039999999</v>
      </c>
      <c r="L67" s="262">
        <v>23273627.039999999</v>
      </c>
      <c r="M67" s="262">
        <v>26363717.449999999</v>
      </c>
      <c r="N67" s="262">
        <v>24697738.529999997</v>
      </c>
      <c r="O67" s="262">
        <v>49286607.629999995</v>
      </c>
      <c r="P67" s="262">
        <v>50478529.799999997</v>
      </c>
      <c r="Q67" s="262">
        <f t="shared" si="1"/>
        <v>342600542.76999998</v>
      </c>
      <c r="R67" s="116"/>
      <c r="S67" s="117"/>
      <c r="AL67" s="117"/>
      <c r="AM67" s="117"/>
      <c r="AN67" s="117"/>
    </row>
    <row r="68" spans="2:40" x14ac:dyDescent="0.25">
      <c r="B68" s="24" t="s">
        <v>162</v>
      </c>
      <c r="C68" s="263">
        <f t="shared" ref="C68:P68" si="19">C69+C74+C79+C87+C99</f>
        <v>328422936666</v>
      </c>
      <c r="D68" s="263">
        <f t="shared" si="19"/>
        <v>323875159850.01001</v>
      </c>
      <c r="E68" s="260">
        <f t="shared" si="19"/>
        <v>16546064069.67</v>
      </c>
      <c r="F68" s="260">
        <f t="shared" si="19"/>
        <v>25101782687.619999</v>
      </c>
      <c r="G68" s="260">
        <f t="shared" si="19"/>
        <v>27106144857.809998</v>
      </c>
      <c r="H68" s="260">
        <f t="shared" si="19"/>
        <v>24015810143.460003</v>
      </c>
      <c r="I68" s="260">
        <f t="shared" si="19"/>
        <v>25229944065.310001</v>
      </c>
      <c r="J68" s="260">
        <f t="shared" si="19"/>
        <v>25287798725.059998</v>
      </c>
      <c r="K68" s="260">
        <f t="shared" si="19"/>
        <v>24414555867.729996</v>
      </c>
      <c r="L68" s="260">
        <f t="shared" si="19"/>
        <v>25249230195.210003</v>
      </c>
      <c r="M68" s="260">
        <f t="shared" si="19"/>
        <v>23157595088.450001</v>
      </c>
      <c r="N68" s="260">
        <f t="shared" si="19"/>
        <v>25155599407.829998</v>
      </c>
      <c r="O68" s="260">
        <f t="shared" si="19"/>
        <v>29706282804.75</v>
      </c>
      <c r="P68" s="260">
        <f t="shared" si="19"/>
        <v>47199347033.260002</v>
      </c>
      <c r="Q68" s="260">
        <f t="shared" si="1"/>
        <v>318170154946.15997</v>
      </c>
      <c r="R68" s="6"/>
      <c r="S68" s="117"/>
      <c r="AL68" s="117"/>
      <c r="AM68" s="117"/>
    </row>
    <row r="69" spans="2:40" x14ac:dyDescent="0.25">
      <c r="B69" s="28" t="s">
        <v>163</v>
      </c>
      <c r="C69" s="264">
        <f t="shared" ref="C69:P69" si="20">SUM(C70:C73)</f>
        <v>14111067337</v>
      </c>
      <c r="D69" s="264">
        <f t="shared" si="20"/>
        <v>15119051492.099998</v>
      </c>
      <c r="E69" s="261">
        <f t="shared" si="20"/>
        <v>134361822.47999999</v>
      </c>
      <c r="F69" s="261">
        <f t="shared" si="20"/>
        <v>1616164826.55</v>
      </c>
      <c r="G69" s="261">
        <f t="shared" si="20"/>
        <v>993090554.15999997</v>
      </c>
      <c r="H69" s="261">
        <f t="shared" si="20"/>
        <v>763268672.40999997</v>
      </c>
      <c r="I69" s="261">
        <f t="shared" si="20"/>
        <v>1742807097.1500001</v>
      </c>
      <c r="J69" s="261">
        <f t="shared" si="20"/>
        <v>998682192.29999995</v>
      </c>
      <c r="K69" s="261">
        <f t="shared" si="20"/>
        <v>1378290277.02</v>
      </c>
      <c r="L69" s="261">
        <f t="shared" si="20"/>
        <v>1379288900.9000001</v>
      </c>
      <c r="M69" s="261">
        <f t="shared" si="20"/>
        <v>862857051.88</v>
      </c>
      <c r="N69" s="261">
        <f t="shared" si="20"/>
        <v>892340345.38</v>
      </c>
      <c r="O69" s="261">
        <f t="shared" si="20"/>
        <v>1401251287.78</v>
      </c>
      <c r="P69" s="261">
        <f t="shared" si="20"/>
        <v>1570210292.2699997</v>
      </c>
      <c r="Q69" s="261">
        <f t="shared" si="1"/>
        <v>13732613320.279999</v>
      </c>
      <c r="R69" s="7"/>
      <c r="S69" s="117"/>
      <c r="AL69" s="117"/>
    </row>
    <row r="70" spans="2:40" x14ac:dyDescent="0.25">
      <c r="B70" s="29" t="s">
        <v>164</v>
      </c>
      <c r="C70" s="265">
        <v>370000000</v>
      </c>
      <c r="D70" s="265">
        <v>479582430</v>
      </c>
      <c r="E70" s="21">
        <v>0</v>
      </c>
      <c r="F70" s="262">
        <v>35129573.140000001</v>
      </c>
      <c r="G70" s="262">
        <v>14055707.699999999</v>
      </c>
      <c r="H70" s="262">
        <v>74885799.210000008</v>
      </c>
      <c r="I70" s="262">
        <v>5413969.4399999995</v>
      </c>
      <c r="J70" s="262">
        <v>12847506.060000001</v>
      </c>
      <c r="K70" s="262">
        <v>15394216.540000001</v>
      </c>
      <c r="L70" s="262">
        <v>43927414.309999995</v>
      </c>
      <c r="M70" s="262">
        <v>60543044.670000002</v>
      </c>
      <c r="N70" s="262">
        <v>6982549.1799999997</v>
      </c>
      <c r="O70" s="262">
        <v>64157813.340000004</v>
      </c>
      <c r="P70" s="262">
        <v>72954230.929999992</v>
      </c>
      <c r="Q70" s="262">
        <f t="shared" si="1"/>
        <v>406291824.51999998</v>
      </c>
      <c r="R70" s="8"/>
      <c r="S70" s="117"/>
      <c r="AL70" s="117"/>
    </row>
    <row r="71" spans="2:40" x14ac:dyDescent="0.25">
      <c r="B71" s="29" t="s">
        <v>165</v>
      </c>
      <c r="C71" s="265">
        <v>30886578</v>
      </c>
      <c r="D71" s="265">
        <v>164366951.44999999</v>
      </c>
      <c r="E71" s="262">
        <v>1322164.48</v>
      </c>
      <c r="F71" s="262">
        <v>3048791.68</v>
      </c>
      <c r="G71" s="262">
        <v>2660754.7200000002</v>
      </c>
      <c r="H71" s="262">
        <v>2188477.31</v>
      </c>
      <c r="I71" s="262">
        <v>2189077.86</v>
      </c>
      <c r="J71" s="262">
        <v>2188476.98</v>
      </c>
      <c r="K71" s="262">
        <v>2187231.33</v>
      </c>
      <c r="L71" s="262">
        <v>2347971.44</v>
      </c>
      <c r="M71" s="262">
        <v>40472357.469999999</v>
      </c>
      <c r="N71" s="262">
        <v>2188161.48</v>
      </c>
      <c r="O71" s="262">
        <v>39465756.049999997</v>
      </c>
      <c r="P71" s="262">
        <v>49199414.189999998</v>
      </c>
      <c r="Q71" s="262">
        <f t="shared" si="1"/>
        <v>149458634.99000001</v>
      </c>
      <c r="R71" s="8"/>
      <c r="S71" s="117"/>
      <c r="AL71" s="117"/>
    </row>
    <row r="72" spans="2:40" x14ac:dyDescent="0.25">
      <c r="B72" s="29" t="s">
        <v>166</v>
      </c>
      <c r="C72" s="265">
        <v>13710180759</v>
      </c>
      <c r="D72" s="265">
        <v>14431927706.269999</v>
      </c>
      <c r="E72" s="262">
        <v>133039658</v>
      </c>
      <c r="F72" s="262">
        <v>1577986461.73</v>
      </c>
      <c r="G72" s="262">
        <v>976374091.74000001</v>
      </c>
      <c r="H72" s="262">
        <v>686194395.88999999</v>
      </c>
      <c r="I72" s="262">
        <v>1735204049.8500001</v>
      </c>
      <c r="J72" s="262">
        <v>983646209.25999999</v>
      </c>
      <c r="K72" s="262">
        <v>1360708829.1500001</v>
      </c>
      <c r="L72" s="262">
        <v>1333013515.1500001</v>
      </c>
      <c r="M72" s="262">
        <v>743066045.70000005</v>
      </c>
      <c r="N72" s="262">
        <v>883169634.72000003</v>
      </c>
      <c r="O72" s="262">
        <v>1294069862.52</v>
      </c>
      <c r="P72" s="262">
        <v>1430592635.3699999</v>
      </c>
      <c r="Q72" s="262">
        <f t="shared" si="1"/>
        <v>13137065389.080002</v>
      </c>
      <c r="R72" s="8"/>
      <c r="S72" s="117"/>
      <c r="AL72" s="117"/>
    </row>
    <row r="73" spans="2:40" x14ac:dyDescent="0.25">
      <c r="B73" s="29" t="s">
        <v>240</v>
      </c>
      <c r="C73" s="16">
        <v>0</v>
      </c>
      <c r="D73" s="265">
        <v>43174404.380000003</v>
      </c>
      <c r="E73" s="21">
        <v>0</v>
      </c>
      <c r="F73" s="21">
        <v>0</v>
      </c>
      <c r="G73" s="21">
        <v>0</v>
      </c>
      <c r="H73" s="21">
        <v>0</v>
      </c>
      <c r="I73" s="21">
        <v>0</v>
      </c>
      <c r="J73" s="21">
        <v>0</v>
      </c>
      <c r="K73" s="21">
        <v>0</v>
      </c>
      <c r="L73" s="21">
        <v>0</v>
      </c>
      <c r="M73" s="262">
        <v>18775604.039999999</v>
      </c>
      <c r="N73" s="21">
        <v>0</v>
      </c>
      <c r="O73" s="262">
        <v>3557855.87</v>
      </c>
      <c r="P73" s="262">
        <v>17464011.780000001</v>
      </c>
      <c r="Q73" s="262">
        <f t="shared" si="1"/>
        <v>39797471.689999998</v>
      </c>
      <c r="R73" s="7"/>
      <c r="S73" s="117"/>
      <c r="AL73" s="117"/>
    </row>
    <row r="74" spans="2:40" x14ac:dyDescent="0.25">
      <c r="B74" s="28" t="s">
        <v>167</v>
      </c>
      <c r="C74" s="264">
        <f t="shared" ref="C74:P74" si="21">SUM(C75:C78)</f>
        <v>78221501433</v>
      </c>
      <c r="D74" s="264">
        <f t="shared" si="21"/>
        <v>71173196576</v>
      </c>
      <c r="E74" s="261">
        <f t="shared" si="21"/>
        <v>3937106807.8800001</v>
      </c>
      <c r="F74" s="261">
        <f t="shared" si="21"/>
        <v>5299147348.0500002</v>
      </c>
      <c r="G74" s="261">
        <f t="shared" si="21"/>
        <v>5061267263.6499996</v>
      </c>
      <c r="H74" s="261">
        <f t="shared" si="21"/>
        <v>4806166749.7000008</v>
      </c>
      <c r="I74" s="261">
        <f t="shared" si="21"/>
        <v>4762925139.2399998</v>
      </c>
      <c r="J74" s="261">
        <f t="shared" si="21"/>
        <v>4537217104.3299999</v>
      </c>
      <c r="K74" s="261">
        <f t="shared" si="21"/>
        <v>4841899937.8800001</v>
      </c>
      <c r="L74" s="261">
        <f t="shared" si="21"/>
        <v>5400820222.4400005</v>
      </c>
      <c r="M74" s="261">
        <f t="shared" si="21"/>
        <v>5281224804.9399996</v>
      </c>
      <c r="N74" s="261">
        <f t="shared" si="21"/>
        <v>7416184770.7300005</v>
      </c>
      <c r="O74" s="261">
        <f t="shared" si="21"/>
        <v>8452167939.4799995</v>
      </c>
      <c r="P74" s="261">
        <f t="shared" si="21"/>
        <v>9218729744.9200001</v>
      </c>
      <c r="Q74" s="261">
        <f t="shared" ref="Q74:Q113" si="22">E74+F74+G74+H74+I74+J74+K74+L74+M74+O74+N74+P74</f>
        <v>69014857833.240005</v>
      </c>
      <c r="R74" s="8"/>
      <c r="S74" s="117"/>
      <c r="AL74" s="117"/>
    </row>
    <row r="75" spans="2:40" x14ac:dyDescent="0.25">
      <c r="B75" s="29" t="s">
        <v>169</v>
      </c>
      <c r="C75" s="265">
        <v>2107891269.0000002</v>
      </c>
      <c r="D75" s="265">
        <v>1740603076.6000001</v>
      </c>
      <c r="E75" s="262">
        <v>102442614</v>
      </c>
      <c r="F75" s="262">
        <v>168446961.17000002</v>
      </c>
      <c r="G75" s="262">
        <v>120205126.42999999</v>
      </c>
      <c r="H75" s="262">
        <v>138566902.87</v>
      </c>
      <c r="I75" s="262">
        <v>124902408.81</v>
      </c>
      <c r="J75" s="262">
        <v>131616870.97999999</v>
      </c>
      <c r="K75" s="262">
        <v>137219293.76999998</v>
      </c>
      <c r="L75" s="262">
        <v>125292677.48</v>
      </c>
      <c r="M75" s="262">
        <v>131408231.80000001</v>
      </c>
      <c r="N75" s="262">
        <v>121197718.56999999</v>
      </c>
      <c r="O75" s="262">
        <v>202244385.75</v>
      </c>
      <c r="P75" s="262">
        <v>202230328.79999998</v>
      </c>
      <c r="Q75" s="262">
        <f t="shared" si="22"/>
        <v>1705773520.4299998</v>
      </c>
      <c r="R75" s="8"/>
      <c r="S75" s="117"/>
      <c r="AL75" s="117"/>
    </row>
    <row r="76" spans="2:40" x14ac:dyDescent="0.25">
      <c r="B76" s="29" t="s">
        <v>170</v>
      </c>
      <c r="C76" s="265">
        <v>14516709288</v>
      </c>
      <c r="D76" s="265">
        <v>11753624419.590002</v>
      </c>
      <c r="E76" s="262">
        <v>86631522.629999995</v>
      </c>
      <c r="F76" s="262">
        <v>495073452.2100001</v>
      </c>
      <c r="G76" s="262">
        <v>728515088.48000002</v>
      </c>
      <c r="H76" s="262">
        <v>297046545.60000002</v>
      </c>
      <c r="I76" s="262">
        <v>651513224.06999993</v>
      </c>
      <c r="J76" s="262">
        <v>161965570.58999997</v>
      </c>
      <c r="K76" s="262">
        <v>371741944.85000002</v>
      </c>
      <c r="L76" s="262">
        <v>834475857</v>
      </c>
      <c r="M76" s="262">
        <v>563772250.33000004</v>
      </c>
      <c r="N76" s="262">
        <v>2241976266.7000003</v>
      </c>
      <c r="O76" s="262">
        <v>1646158751.7</v>
      </c>
      <c r="P76" s="262">
        <v>2484068485.8000002</v>
      </c>
      <c r="Q76" s="262">
        <f t="shared" si="22"/>
        <v>10562938959.959999</v>
      </c>
      <c r="R76" s="8"/>
      <c r="S76" s="117"/>
      <c r="AL76" s="117"/>
    </row>
    <row r="77" spans="2:40" x14ac:dyDescent="0.25">
      <c r="B77" s="29" t="s">
        <v>171</v>
      </c>
      <c r="C77" s="265">
        <v>8130920</v>
      </c>
      <c r="D77" s="265">
        <v>8087120.0000000009</v>
      </c>
      <c r="E77" s="262">
        <v>427576</v>
      </c>
      <c r="F77" s="262">
        <v>534661</v>
      </c>
      <c r="G77" s="262">
        <v>893310.22</v>
      </c>
      <c r="H77" s="262">
        <v>427576</v>
      </c>
      <c r="I77" s="262">
        <v>427576</v>
      </c>
      <c r="J77" s="262">
        <v>547284.80000000005</v>
      </c>
      <c r="K77" s="262">
        <v>22936</v>
      </c>
      <c r="L77" s="262">
        <v>857326.4</v>
      </c>
      <c r="M77" s="262">
        <v>427576</v>
      </c>
      <c r="N77" s="262">
        <v>22936</v>
      </c>
      <c r="O77" s="262">
        <v>22936</v>
      </c>
      <c r="P77" s="262">
        <v>1635605</v>
      </c>
      <c r="Q77" s="262">
        <f t="shared" si="22"/>
        <v>6247299.4199999999</v>
      </c>
      <c r="R77" s="8"/>
      <c r="S77" s="117"/>
      <c r="AL77" s="117"/>
    </row>
    <row r="78" spans="2:40" x14ac:dyDescent="0.25">
      <c r="B78" s="29" t="s">
        <v>172</v>
      </c>
      <c r="C78" s="265">
        <v>61588769956</v>
      </c>
      <c r="D78" s="265">
        <v>57670881959.80999</v>
      </c>
      <c r="E78" s="262">
        <v>3747605095.25</v>
      </c>
      <c r="F78" s="262">
        <v>4635092273.6700001</v>
      </c>
      <c r="G78" s="262">
        <v>4211653738.52</v>
      </c>
      <c r="H78" s="262">
        <v>4370125725.2300005</v>
      </c>
      <c r="I78" s="262">
        <v>3986081930.3600001</v>
      </c>
      <c r="J78" s="262">
        <v>4243087377.9599996</v>
      </c>
      <c r="K78" s="262">
        <v>4332915763.2600002</v>
      </c>
      <c r="L78" s="262">
        <v>4440194361.5600004</v>
      </c>
      <c r="M78" s="262">
        <v>4585616746.8099995</v>
      </c>
      <c r="N78" s="262">
        <v>5052987849.46</v>
      </c>
      <c r="O78" s="262">
        <v>6603741866.0299997</v>
      </c>
      <c r="P78" s="262">
        <v>6530795325.3199997</v>
      </c>
      <c r="Q78" s="262">
        <f t="shared" si="22"/>
        <v>56739898053.43</v>
      </c>
      <c r="R78" s="8"/>
      <c r="S78" s="117"/>
      <c r="AL78" s="117"/>
    </row>
    <row r="79" spans="2:40" x14ac:dyDescent="0.25">
      <c r="B79" s="28" t="s">
        <v>173</v>
      </c>
      <c r="C79" s="264">
        <f t="shared" ref="C79:P79" si="23">SUM(C80:C86)</f>
        <v>6487168736</v>
      </c>
      <c r="D79" s="264">
        <f t="shared" si="23"/>
        <v>7683059728.0499992</v>
      </c>
      <c r="E79" s="261">
        <f t="shared" si="23"/>
        <v>267990850.00999996</v>
      </c>
      <c r="F79" s="261">
        <f t="shared" si="23"/>
        <v>337698956.50999999</v>
      </c>
      <c r="G79" s="261">
        <f t="shared" si="23"/>
        <v>551746397.72000003</v>
      </c>
      <c r="H79" s="261">
        <f t="shared" si="23"/>
        <v>400553446.12999994</v>
      </c>
      <c r="I79" s="261">
        <f t="shared" si="23"/>
        <v>565352466.37</v>
      </c>
      <c r="J79" s="261">
        <f t="shared" si="23"/>
        <v>498913158.66000003</v>
      </c>
      <c r="K79" s="261">
        <f t="shared" si="23"/>
        <v>425869217.48000002</v>
      </c>
      <c r="L79" s="261">
        <f t="shared" si="23"/>
        <v>655083298.90999997</v>
      </c>
      <c r="M79" s="261">
        <f t="shared" si="23"/>
        <v>597228941.63999999</v>
      </c>
      <c r="N79" s="261">
        <f t="shared" si="23"/>
        <v>688464152.65999997</v>
      </c>
      <c r="O79" s="261">
        <f t="shared" si="23"/>
        <v>786547451.69999993</v>
      </c>
      <c r="P79" s="261">
        <f t="shared" si="23"/>
        <v>1689054779.23</v>
      </c>
      <c r="Q79" s="261">
        <f t="shared" si="22"/>
        <v>7464503117.0199986</v>
      </c>
      <c r="R79" s="7"/>
      <c r="S79" s="117"/>
      <c r="AL79" s="117"/>
    </row>
    <row r="80" spans="2:40" x14ac:dyDescent="0.25">
      <c r="B80" s="29" t="s">
        <v>174</v>
      </c>
      <c r="C80" s="265">
        <v>1330259519</v>
      </c>
      <c r="D80" s="265">
        <v>2085083119.4900002</v>
      </c>
      <c r="E80" s="262">
        <v>41308945.460000001</v>
      </c>
      <c r="F80" s="262">
        <v>72451381.590000004</v>
      </c>
      <c r="G80" s="262">
        <v>86293635.790000007</v>
      </c>
      <c r="H80" s="262">
        <v>94152614.479999989</v>
      </c>
      <c r="I80" s="262">
        <v>185959786.82999998</v>
      </c>
      <c r="J80" s="262">
        <v>129960161.03</v>
      </c>
      <c r="K80" s="262">
        <v>76262043.199999988</v>
      </c>
      <c r="L80" s="262">
        <v>176855326.68999997</v>
      </c>
      <c r="M80" s="262">
        <v>159610970.14000002</v>
      </c>
      <c r="N80" s="262">
        <v>102712742.65000001</v>
      </c>
      <c r="O80" s="262">
        <v>171989924.34</v>
      </c>
      <c r="P80" s="262">
        <v>776357491.21000004</v>
      </c>
      <c r="Q80" s="262">
        <f t="shared" si="22"/>
        <v>2073915023.4100001</v>
      </c>
      <c r="R80" s="120"/>
      <c r="S80" s="117"/>
      <c r="T80" s="120"/>
      <c r="U80" s="120"/>
      <c r="V80" s="120"/>
      <c r="W80" s="120"/>
      <c r="AL80" s="117"/>
    </row>
    <row r="81" spans="2:40" x14ac:dyDescent="0.25">
      <c r="B81" s="29" t="s">
        <v>175</v>
      </c>
      <c r="C81" s="265">
        <v>1146166317</v>
      </c>
      <c r="D81" s="265">
        <v>802170571.52999985</v>
      </c>
      <c r="E81" s="262">
        <v>27442612.829999998</v>
      </c>
      <c r="F81" s="262">
        <v>30238005.359999999</v>
      </c>
      <c r="G81" s="262">
        <v>65161866.5</v>
      </c>
      <c r="H81" s="262">
        <v>43712167.399999999</v>
      </c>
      <c r="I81" s="262">
        <v>72076385.519999996</v>
      </c>
      <c r="J81" s="262">
        <v>62032559.640000001</v>
      </c>
      <c r="K81" s="262">
        <v>55939210.799999997</v>
      </c>
      <c r="L81" s="262">
        <v>71886199.370000005</v>
      </c>
      <c r="M81" s="262">
        <v>68035051.079999998</v>
      </c>
      <c r="N81" s="262">
        <v>42972971.840000004</v>
      </c>
      <c r="O81" s="262">
        <v>114961650.09999999</v>
      </c>
      <c r="P81" s="262">
        <v>124318347.77</v>
      </c>
      <c r="Q81" s="262">
        <f t="shared" si="22"/>
        <v>778777028.21000004</v>
      </c>
      <c r="R81" s="120"/>
      <c r="S81" s="117"/>
      <c r="T81" s="120"/>
      <c r="U81" s="120"/>
      <c r="V81" s="120"/>
      <c r="W81" s="120"/>
      <c r="AL81" s="117"/>
    </row>
    <row r="82" spans="2:40" x14ac:dyDescent="0.25">
      <c r="B82" s="29" t="s">
        <v>176</v>
      </c>
      <c r="C82" s="265">
        <v>2593754703</v>
      </c>
      <c r="D82" s="265">
        <v>2578881158.7799997</v>
      </c>
      <c r="E82" s="262">
        <v>138320429.17999998</v>
      </c>
      <c r="F82" s="262">
        <v>158890359.88</v>
      </c>
      <c r="G82" s="262">
        <v>185498488.32999998</v>
      </c>
      <c r="H82" s="262">
        <v>171703721.28999999</v>
      </c>
      <c r="I82" s="262">
        <v>168034124.56</v>
      </c>
      <c r="J82" s="262">
        <v>197740520.24000001</v>
      </c>
      <c r="K82" s="262">
        <v>175695254.00000003</v>
      </c>
      <c r="L82" s="262">
        <v>188662544.62</v>
      </c>
      <c r="M82" s="262">
        <v>210272888.16</v>
      </c>
      <c r="N82" s="262">
        <v>187918706.41999996</v>
      </c>
      <c r="O82" s="262">
        <v>257659012.47</v>
      </c>
      <c r="P82" s="262">
        <v>386052202.10000002</v>
      </c>
      <c r="Q82" s="262">
        <f t="shared" si="22"/>
        <v>2426448251.25</v>
      </c>
      <c r="R82" s="120"/>
      <c r="S82" s="117"/>
      <c r="T82" s="120"/>
      <c r="U82" s="120"/>
      <c r="V82" s="120"/>
      <c r="W82" s="120"/>
      <c r="AL82" s="117"/>
    </row>
    <row r="83" spans="2:40" x14ac:dyDescent="0.25">
      <c r="B83" s="29" t="s">
        <v>210</v>
      </c>
      <c r="C83" s="265">
        <v>31304811</v>
      </c>
      <c r="D83" s="265">
        <v>2578863</v>
      </c>
      <c r="E83" s="21">
        <v>0</v>
      </c>
      <c r="F83" s="21">
        <v>0</v>
      </c>
      <c r="G83" s="21">
        <v>0</v>
      </c>
      <c r="H83" s="21">
        <v>0</v>
      </c>
      <c r="I83" s="21">
        <v>0</v>
      </c>
      <c r="J83" s="21">
        <v>0</v>
      </c>
      <c r="K83" s="21">
        <v>0</v>
      </c>
      <c r="L83" s="21">
        <v>0</v>
      </c>
      <c r="M83" s="262">
        <v>2578862.7200000002</v>
      </c>
      <c r="N83" s="21">
        <v>0</v>
      </c>
      <c r="O83" s="21">
        <v>0</v>
      </c>
      <c r="P83" s="21">
        <v>0</v>
      </c>
      <c r="Q83" s="262">
        <f t="shared" si="22"/>
        <v>2578862.7200000002</v>
      </c>
      <c r="R83" s="120"/>
      <c r="S83" s="117"/>
      <c r="T83" s="120"/>
      <c r="U83" s="120"/>
      <c r="V83" s="120"/>
      <c r="W83" s="120"/>
      <c r="AL83" s="117"/>
    </row>
    <row r="84" spans="2:40" x14ac:dyDescent="0.25">
      <c r="B84" s="29" t="s">
        <v>177</v>
      </c>
      <c r="C84" s="265">
        <v>178255643</v>
      </c>
      <c r="D84" s="265">
        <v>545631664.28999996</v>
      </c>
      <c r="E84" s="21">
        <v>0</v>
      </c>
      <c r="F84" s="262">
        <v>12000000</v>
      </c>
      <c r="G84" s="262">
        <v>113003714</v>
      </c>
      <c r="H84" s="262">
        <v>12500000</v>
      </c>
      <c r="I84" s="262">
        <v>60500000</v>
      </c>
      <c r="J84" s="262">
        <v>33176429</v>
      </c>
      <c r="K84" s="262">
        <v>39229029.039999999</v>
      </c>
      <c r="L84" s="262">
        <v>68690969</v>
      </c>
      <c r="M84" s="262">
        <v>40791955.399999999</v>
      </c>
      <c r="N84" s="262">
        <v>53456000</v>
      </c>
      <c r="O84" s="262">
        <v>67203140.530000001</v>
      </c>
      <c r="P84" s="262">
        <v>45003925.530000001</v>
      </c>
      <c r="Q84" s="262">
        <f t="shared" si="22"/>
        <v>545555162.5</v>
      </c>
      <c r="R84" s="120"/>
      <c r="S84" s="117"/>
      <c r="T84" s="120"/>
      <c r="U84" s="120"/>
      <c r="V84" s="120"/>
      <c r="W84" s="120"/>
      <c r="AL84" s="117"/>
    </row>
    <row r="85" spans="2:40" x14ac:dyDescent="0.25">
      <c r="B85" s="29" t="s">
        <v>241</v>
      </c>
      <c r="C85" s="16">
        <v>0</v>
      </c>
      <c r="D85" s="265">
        <v>1061351</v>
      </c>
      <c r="E85" s="21">
        <v>0</v>
      </c>
      <c r="F85" s="21">
        <v>0</v>
      </c>
      <c r="G85" s="21">
        <v>0</v>
      </c>
      <c r="H85" s="21">
        <v>0</v>
      </c>
      <c r="I85" s="21">
        <v>0</v>
      </c>
      <c r="J85" s="21">
        <v>0</v>
      </c>
      <c r="K85" s="21">
        <v>0</v>
      </c>
      <c r="L85" s="21">
        <v>0</v>
      </c>
      <c r="M85" s="21">
        <v>0</v>
      </c>
      <c r="N85" s="21">
        <v>0</v>
      </c>
      <c r="O85" s="21">
        <v>0</v>
      </c>
      <c r="P85" s="21">
        <v>0</v>
      </c>
      <c r="Q85" s="21">
        <f t="shared" si="22"/>
        <v>0</v>
      </c>
      <c r="R85" s="120"/>
      <c r="S85" s="117"/>
      <c r="T85" s="120"/>
      <c r="U85" s="120"/>
      <c r="V85" s="120"/>
      <c r="W85" s="120"/>
      <c r="AL85" s="117"/>
    </row>
    <row r="86" spans="2:40" x14ac:dyDescent="0.25">
      <c r="B86" s="23" t="s">
        <v>178</v>
      </c>
      <c r="C86" s="301">
        <v>1207427743</v>
      </c>
      <c r="D86" s="301">
        <v>1667652999.9600003</v>
      </c>
      <c r="E86" s="262">
        <v>60918862.539999999</v>
      </c>
      <c r="F86" s="262">
        <v>64119209.68</v>
      </c>
      <c r="G86" s="262">
        <v>101788693.09999998</v>
      </c>
      <c r="H86" s="262">
        <v>78484942.959999993</v>
      </c>
      <c r="I86" s="262">
        <v>78782169.460000008</v>
      </c>
      <c r="J86" s="262">
        <v>76003488.75</v>
      </c>
      <c r="K86" s="262">
        <v>78743680.439999998</v>
      </c>
      <c r="L86" s="262">
        <v>148988259.22999999</v>
      </c>
      <c r="M86" s="262">
        <v>115939214.14</v>
      </c>
      <c r="N86" s="262">
        <v>301403731.75</v>
      </c>
      <c r="O86" s="262">
        <v>174733724.25999999</v>
      </c>
      <c r="P86" s="262">
        <v>357322812.62</v>
      </c>
      <c r="Q86" s="262">
        <f t="shared" si="22"/>
        <v>1637228788.9299998</v>
      </c>
      <c r="R86" s="8"/>
      <c r="S86" s="117"/>
      <c r="AL86" s="117"/>
    </row>
    <row r="87" spans="2:40" x14ac:dyDescent="0.25">
      <c r="B87" s="28" t="s">
        <v>179</v>
      </c>
      <c r="C87" s="264">
        <f t="shared" ref="C87:P87" si="24">SUM(C88:C98)</f>
        <v>161051047139</v>
      </c>
      <c r="D87" s="264">
        <f t="shared" si="24"/>
        <v>167558226842.38</v>
      </c>
      <c r="E87" s="261">
        <f t="shared" si="24"/>
        <v>7432793196.3100004</v>
      </c>
      <c r="F87" s="261">
        <f t="shared" si="24"/>
        <v>13526522613.439999</v>
      </c>
      <c r="G87" s="261">
        <f t="shared" si="24"/>
        <v>15764372190.27</v>
      </c>
      <c r="H87" s="261">
        <f t="shared" si="24"/>
        <v>13754589017.290001</v>
      </c>
      <c r="I87" s="261">
        <f t="shared" si="24"/>
        <v>13731994332.760002</v>
      </c>
      <c r="J87" s="261">
        <f t="shared" si="24"/>
        <v>13971941495.49</v>
      </c>
      <c r="K87" s="261">
        <f t="shared" si="24"/>
        <v>13253725148.349998</v>
      </c>
      <c r="L87" s="261">
        <f t="shared" si="24"/>
        <v>13047169522.76</v>
      </c>
      <c r="M87" s="261">
        <f t="shared" si="24"/>
        <v>11584810977.220001</v>
      </c>
      <c r="N87" s="261">
        <f t="shared" si="24"/>
        <v>11319404861.429996</v>
      </c>
      <c r="O87" s="261">
        <f t="shared" si="24"/>
        <v>13783915335.209997</v>
      </c>
      <c r="P87" s="261">
        <f t="shared" si="24"/>
        <v>25232882863.760002</v>
      </c>
      <c r="Q87" s="261">
        <f t="shared" si="22"/>
        <v>166404121554.29001</v>
      </c>
      <c r="R87" s="7"/>
      <c r="S87" s="117"/>
      <c r="AL87" s="117"/>
      <c r="AM87" s="122"/>
      <c r="AN87" s="122"/>
    </row>
    <row r="88" spans="2:40" x14ac:dyDescent="0.25">
      <c r="B88" s="29" t="s">
        <v>180</v>
      </c>
      <c r="C88" s="265">
        <v>6514619284</v>
      </c>
      <c r="D88" s="265">
        <v>6044584688.1799994</v>
      </c>
      <c r="E88" s="262">
        <v>62235857.270000003</v>
      </c>
      <c r="F88" s="262">
        <v>682796997.13999999</v>
      </c>
      <c r="G88" s="262">
        <v>713214140.66000009</v>
      </c>
      <c r="H88" s="262">
        <v>488139649.90999997</v>
      </c>
      <c r="I88" s="262">
        <v>480782070.27000004</v>
      </c>
      <c r="J88" s="262">
        <v>524578629.58999997</v>
      </c>
      <c r="K88" s="262">
        <v>470238335.40999997</v>
      </c>
      <c r="L88" s="262">
        <v>555862239.86000001</v>
      </c>
      <c r="M88" s="262">
        <v>410478595.58999997</v>
      </c>
      <c r="N88" s="262">
        <v>344719730.73000002</v>
      </c>
      <c r="O88" s="262">
        <v>618236850.25999999</v>
      </c>
      <c r="P88" s="262">
        <v>481243549.16000003</v>
      </c>
      <c r="Q88" s="262">
        <f t="shared" si="22"/>
        <v>5832526645.8500004</v>
      </c>
      <c r="R88" s="8"/>
      <c r="S88" s="117"/>
      <c r="AL88" s="117"/>
      <c r="AM88" s="122"/>
      <c r="AN88" s="122"/>
    </row>
    <row r="89" spans="2:40" x14ac:dyDescent="0.25">
      <c r="B89" s="29" t="s">
        <v>181</v>
      </c>
      <c r="C89" s="265">
        <v>62542950741</v>
      </c>
      <c r="D89" s="265">
        <v>65827128609.259995</v>
      </c>
      <c r="E89" s="262">
        <v>3730480803.1300001</v>
      </c>
      <c r="F89" s="262">
        <v>5872297639.2799997</v>
      </c>
      <c r="G89" s="262">
        <v>5537080857.9200001</v>
      </c>
      <c r="H89" s="262">
        <v>5528108646.9400005</v>
      </c>
      <c r="I89" s="262">
        <v>5398934380.0900002</v>
      </c>
      <c r="J89" s="262">
        <v>5659895820.0299997</v>
      </c>
      <c r="K89" s="262">
        <v>5331047766.3999996</v>
      </c>
      <c r="L89" s="262">
        <v>4882562364.2200003</v>
      </c>
      <c r="M89" s="262">
        <v>4602579836.4000006</v>
      </c>
      <c r="N89" s="262">
        <v>4616925216.3699989</v>
      </c>
      <c r="O89" s="262">
        <v>5374935592.1300001</v>
      </c>
      <c r="P89" s="262">
        <v>9052166873.0400009</v>
      </c>
      <c r="Q89" s="262">
        <f t="shared" si="22"/>
        <v>65587015795.950005</v>
      </c>
      <c r="R89" s="8"/>
      <c r="S89" s="117"/>
      <c r="AL89" s="117"/>
      <c r="AM89" s="122"/>
      <c r="AN89" s="122"/>
    </row>
    <row r="90" spans="2:40" x14ac:dyDescent="0.25">
      <c r="B90" s="29" t="s">
        <v>182</v>
      </c>
      <c r="C90" s="265">
        <v>15427462467</v>
      </c>
      <c r="D90" s="265">
        <v>17715004861.989998</v>
      </c>
      <c r="E90" s="262">
        <v>1066404324.92</v>
      </c>
      <c r="F90" s="262">
        <v>1614316253.3099999</v>
      </c>
      <c r="G90" s="262">
        <v>1340613749.3</v>
      </c>
      <c r="H90" s="262">
        <v>1390798552.03</v>
      </c>
      <c r="I90" s="262">
        <v>1548316493.46</v>
      </c>
      <c r="J90" s="262">
        <v>1418979429.79</v>
      </c>
      <c r="K90" s="262">
        <v>1379695788.1500001</v>
      </c>
      <c r="L90" s="262">
        <v>1285118103.1800001</v>
      </c>
      <c r="M90" s="262">
        <v>1339302390.28</v>
      </c>
      <c r="N90" s="262">
        <v>1346021372.72</v>
      </c>
      <c r="O90" s="262">
        <v>1523193911.5799999</v>
      </c>
      <c r="P90" s="262">
        <v>2456085311.4900002</v>
      </c>
      <c r="Q90" s="262">
        <f t="shared" si="22"/>
        <v>17708845680.209999</v>
      </c>
      <c r="R90" s="8"/>
      <c r="S90" s="117"/>
      <c r="AL90" s="117"/>
      <c r="AM90" s="122"/>
      <c r="AN90" s="122"/>
    </row>
    <row r="91" spans="2:40" x14ac:dyDescent="0.25">
      <c r="B91" s="29" t="s">
        <v>183</v>
      </c>
      <c r="C91" s="265">
        <v>16130270291</v>
      </c>
      <c r="D91" s="265">
        <v>16880470321.630001</v>
      </c>
      <c r="E91" s="262">
        <v>765058626.13</v>
      </c>
      <c r="F91" s="262">
        <v>1101526202.1399999</v>
      </c>
      <c r="G91" s="262">
        <v>1199220263.6800001</v>
      </c>
      <c r="H91" s="262">
        <v>1320135524.4099998</v>
      </c>
      <c r="I91" s="262">
        <v>1191000880.97</v>
      </c>
      <c r="J91" s="262">
        <v>1617977180.75</v>
      </c>
      <c r="K91" s="262">
        <v>1336706195.5600002</v>
      </c>
      <c r="L91" s="262">
        <v>1318707220.4400001</v>
      </c>
      <c r="M91" s="262">
        <v>1232886080.9400001</v>
      </c>
      <c r="N91" s="262">
        <v>1408373759.74</v>
      </c>
      <c r="O91" s="262">
        <v>2133020423.1100001</v>
      </c>
      <c r="P91" s="262">
        <v>2005354022.5</v>
      </c>
      <c r="Q91" s="262">
        <f t="shared" si="22"/>
        <v>16629966380.370001</v>
      </c>
      <c r="R91" s="8"/>
      <c r="S91" s="117"/>
      <c r="AL91" s="117"/>
      <c r="AM91" s="122"/>
      <c r="AN91" s="122"/>
    </row>
    <row r="92" spans="2:40" x14ac:dyDescent="0.25">
      <c r="B92" s="29" t="s">
        <v>184</v>
      </c>
      <c r="C92" s="265">
        <v>5157378867</v>
      </c>
      <c r="D92" s="265">
        <v>6033280123.5999994</v>
      </c>
      <c r="E92" s="262">
        <v>346912473.56</v>
      </c>
      <c r="F92" s="262">
        <v>394220875.69</v>
      </c>
      <c r="G92" s="262">
        <v>595663550.17000008</v>
      </c>
      <c r="H92" s="262">
        <v>449828504.99000001</v>
      </c>
      <c r="I92" s="262">
        <v>456198738.86000001</v>
      </c>
      <c r="J92" s="262">
        <v>506556690.77999997</v>
      </c>
      <c r="K92" s="262">
        <v>474965214.51999998</v>
      </c>
      <c r="L92" s="262">
        <v>489664415.37</v>
      </c>
      <c r="M92" s="262">
        <v>400669467.18000001</v>
      </c>
      <c r="N92" s="262">
        <v>431023077.07999998</v>
      </c>
      <c r="O92" s="262">
        <v>398301151.81</v>
      </c>
      <c r="P92" s="262">
        <v>1079165884.6700001</v>
      </c>
      <c r="Q92" s="262">
        <f t="shared" si="22"/>
        <v>6023170044.6800003</v>
      </c>
      <c r="R92" s="8"/>
      <c r="S92" s="117"/>
      <c r="AL92" s="117"/>
      <c r="AM92" s="122"/>
      <c r="AN92" s="122"/>
    </row>
    <row r="93" spans="2:40" x14ac:dyDescent="0.25">
      <c r="B93" s="29" t="s">
        <v>185</v>
      </c>
      <c r="C93" s="265">
        <v>6991029053</v>
      </c>
      <c r="D93" s="265">
        <v>7449829224.7300014</v>
      </c>
      <c r="E93" s="262">
        <v>406758858.19999999</v>
      </c>
      <c r="F93" s="262">
        <v>502791295.03999996</v>
      </c>
      <c r="G93" s="262">
        <v>594485769.86000001</v>
      </c>
      <c r="H93" s="262">
        <v>591512735.93000007</v>
      </c>
      <c r="I93" s="262">
        <v>505108714.12000006</v>
      </c>
      <c r="J93" s="262">
        <v>572667390.38</v>
      </c>
      <c r="K93" s="262">
        <v>518517261.31999999</v>
      </c>
      <c r="L93" s="262">
        <v>503870746.67000002</v>
      </c>
      <c r="M93" s="262">
        <v>602362836.76000011</v>
      </c>
      <c r="N93" s="262">
        <v>559330783.88</v>
      </c>
      <c r="O93" s="262">
        <v>519524220.55000001</v>
      </c>
      <c r="P93" s="262">
        <v>1565125616.1700001</v>
      </c>
      <c r="Q93" s="262">
        <f t="shared" si="22"/>
        <v>7442056228.8800011</v>
      </c>
      <c r="R93" s="8"/>
      <c r="S93" s="117"/>
      <c r="AL93" s="117"/>
      <c r="AM93" s="122"/>
      <c r="AN93" s="122"/>
    </row>
    <row r="94" spans="2:40" x14ac:dyDescent="0.25">
      <c r="B94" s="29" t="s">
        <v>186</v>
      </c>
      <c r="C94" s="265">
        <v>576118566</v>
      </c>
      <c r="D94" s="265">
        <v>580256439.8900001</v>
      </c>
      <c r="E94" s="262">
        <v>17743936.510000002</v>
      </c>
      <c r="F94" s="262">
        <v>29707995.68</v>
      </c>
      <c r="G94" s="262">
        <v>47658124.440000005</v>
      </c>
      <c r="H94" s="262">
        <v>31015511.27</v>
      </c>
      <c r="I94" s="262">
        <v>52409081.38000001</v>
      </c>
      <c r="J94" s="262">
        <v>45550226.010000005</v>
      </c>
      <c r="K94" s="262">
        <v>48161109.910000004</v>
      </c>
      <c r="L94" s="262">
        <v>34983735.789999999</v>
      </c>
      <c r="M94" s="262">
        <v>28460601.449999999</v>
      </c>
      <c r="N94" s="262">
        <v>37453412.980000004</v>
      </c>
      <c r="O94" s="262">
        <v>57348349.380000003</v>
      </c>
      <c r="P94" s="262">
        <v>139226584.34</v>
      </c>
      <c r="Q94" s="262">
        <f t="shared" si="22"/>
        <v>569718669.1400001</v>
      </c>
      <c r="R94" s="8"/>
      <c r="S94" s="117"/>
      <c r="AL94" s="117"/>
      <c r="AM94" s="122"/>
      <c r="AN94" s="122"/>
    </row>
    <row r="95" spans="2:40" x14ac:dyDescent="0.25">
      <c r="B95" s="29" t="s">
        <v>187</v>
      </c>
      <c r="C95" s="265">
        <v>409976061</v>
      </c>
      <c r="D95" s="265">
        <v>382657606.82999998</v>
      </c>
      <c r="E95" s="262">
        <v>26957317.400000002</v>
      </c>
      <c r="F95" s="262">
        <v>29835189.640000001</v>
      </c>
      <c r="G95" s="262">
        <v>31469442.969999999</v>
      </c>
      <c r="H95" s="262">
        <v>30896094.120000001</v>
      </c>
      <c r="I95" s="262">
        <v>33812245.839999996</v>
      </c>
      <c r="J95" s="262">
        <v>31596190.539999999</v>
      </c>
      <c r="K95" s="262">
        <v>28751444.350000001</v>
      </c>
      <c r="L95" s="262">
        <v>34767463.950000003</v>
      </c>
      <c r="M95" s="262">
        <v>26730331.800000001</v>
      </c>
      <c r="N95" s="262">
        <v>29508505.470000003</v>
      </c>
      <c r="O95" s="262">
        <v>45067778.560000002</v>
      </c>
      <c r="P95" s="262">
        <v>32178588.52</v>
      </c>
      <c r="Q95" s="262">
        <f t="shared" si="22"/>
        <v>381570593.16000003</v>
      </c>
      <c r="R95" s="8"/>
      <c r="S95" s="117"/>
      <c r="AL95" s="117"/>
      <c r="AM95" s="122"/>
      <c r="AN95" s="122"/>
    </row>
    <row r="96" spans="2:40" x14ac:dyDescent="0.25">
      <c r="B96" s="29" t="s">
        <v>188</v>
      </c>
      <c r="C96" s="265">
        <v>97307142</v>
      </c>
      <c r="D96" s="265">
        <v>110507142</v>
      </c>
      <c r="E96" s="262">
        <v>3660271</v>
      </c>
      <c r="F96" s="262">
        <v>6181729.1799999997</v>
      </c>
      <c r="G96" s="262">
        <v>4983523.34</v>
      </c>
      <c r="H96" s="262">
        <v>6990289.2300000004</v>
      </c>
      <c r="I96" s="262">
        <v>9320315.9399999995</v>
      </c>
      <c r="J96" s="262">
        <v>6678396.6600000001</v>
      </c>
      <c r="K96" s="262">
        <v>7891176.5700000003</v>
      </c>
      <c r="L96" s="262">
        <v>7576033.6600000001</v>
      </c>
      <c r="M96" s="262">
        <v>13668974.449999999</v>
      </c>
      <c r="N96" s="262">
        <v>8724881.3000000007</v>
      </c>
      <c r="O96" s="262">
        <v>13578107.52</v>
      </c>
      <c r="P96" s="262">
        <v>18378081.829999998</v>
      </c>
      <c r="Q96" s="262">
        <f t="shared" si="22"/>
        <v>107631780.67999999</v>
      </c>
      <c r="R96" s="8"/>
      <c r="S96" s="117"/>
      <c r="AL96" s="117"/>
      <c r="AM96" s="122"/>
      <c r="AN96" s="122"/>
    </row>
    <row r="97" spans="2:42" x14ac:dyDescent="0.25">
      <c r="B97" s="29" t="s">
        <v>189</v>
      </c>
      <c r="C97" s="265">
        <v>187382786</v>
      </c>
      <c r="D97" s="265">
        <v>190548673.06</v>
      </c>
      <c r="E97" s="262">
        <v>8262108.5199999996</v>
      </c>
      <c r="F97" s="262">
        <v>10393834.460000001</v>
      </c>
      <c r="G97" s="262">
        <v>13799769.93</v>
      </c>
      <c r="H97" s="262">
        <v>12013607.810000001</v>
      </c>
      <c r="I97" s="262">
        <v>21352262.040000003</v>
      </c>
      <c r="J97" s="262">
        <v>11715876.140000001</v>
      </c>
      <c r="K97" s="262">
        <v>16103044.59</v>
      </c>
      <c r="L97" s="262">
        <v>12446658.630000001</v>
      </c>
      <c r="M97" s="262">
        <v>14566967.16</v>
      </c>
      <c r="N97" s="262">
        <v>21445076.549999997</v>
      </c>
      <c r="O97" s="262">
        <v>20027550.800000001</v>
      </c>
      <c r="P97" s="262">
        <v>20440171.969999999</v>
      </c>
      <c r="Q97" s="262">
        <f t="shared" si="22"/>
        <v>182566928.59999999</v>
      </c>
      <c r="R97" s="8"/>
      <c r="S97" s="117"/>
      <c r="AL97" s="117"/>
      <c r="AM97" s="122"/>
      <c r="AN97" s="122"/>
    </row>
    <row r="98" spans="2:42" x14ac:dyDescent="0.25">
      <c r="B98" s="29" t="s">
        <v>190</v>
      </c>
      <c r="C98" s="265">
        <v>47016551881</v>
      </c>
      <c r="D98" s="265">
        <v>46343959151.209999</v>
      </c>
      <c r="E98" s="262">
        <v>998318619.66999996</v>
      </c>
      <c r="F98" s="262">
        <v>3282454601.8800001</v>
      </c>
      <c r="G98" s="262">
        <v>5686182998</v>
      </c>
      <c r="H98" s="262">
        <v>3905149900.6500001</v>
      </c>
      <c r="I98" s="262">
        <v>4034759149.79</v>
      </c>
      <c r="J98" s="262">
        <v>3575745664.8200002</v>
      </c>
      <c r="K98" s="262">
        <v>3641647811.5699997</v>
      </c>
      <c r="L98" s="262">
        <v>3921610540.9899998</v>
      </c>
      <c r="M98" s="262">
        <v>2913104895.2099996</v>
      </c>
      <c r="N98" s="262">
        <v>2515879044.6100001</v>
      </c>
      <c r="O98" s="262">
        <v>3080681399.5099998</v>
      </c>
      <c r="P98" s="262">
        <v>8383518180.0699997</v>
      </c>
      <c r="Q98" s="262">
        <f t="shared" si="22"/>
        <v>45939052806.769997</v>
      </c>
      <c r="R98" s="8"/>
      <c r="S98" s="117"/>
      <c r="AL98" s="117"/>
      <c r="AM98" s="122"/>
      <c r="AN98" s="122"/>
    </row>
    <row r="99" spans="2:42" x14ac:dyDescent="0.25">
      <c r="B99" s="28" t="s">
        <v>191</v>
      </c>
      <c r="C99" s="264">
        <f t="shared" ref="C99:P99" si="25">SUM(C100:C109)</f>
        <v>68552152021</v>
      </c>
      <c r="D99" s="264">
        <f t="shared" si="25"/>
        <v>62341625211.480003</v>
      </c>
      <c r="E99" s="261">
        <f t="shared" si="25"/>
        <v>4773811392.9899998</v>
      </c>
      <c r="F99" s="261">
        <f t="shared" si="25"/>
        <v>4322248943.0700006</v>
      </c>
      <c r="G99" s="261">
        <f t="shared" si="25"/>
        <v>4735668452.0100002</v>
      </c>
      <c r="H99" s="261">
        <f t="shared" si="25"/>
        <v>4291232257.9300003</v>
      </c>
      <c r="I99" s="261">
        <f t="shared" si="25"/>
        <v>4426865029.79</v>
      </c>
      <c r="J99" s="261">
        <f t="shared" si="25"/>
        <v>5281044774.2799997</v>
      </c>
      <c r="K99" s="261">
        <f t="shared" si="25"/>
        <v>4514771286.999999</v>
      </c>
      <c r="L99" s="261">
        <f t="shared" si="25"/>
        <v>4766868250.2000008</v>
      </c>
      <c r="M99" s="261">
        <f t="shared" si="25"/>
        <v>4831473312.7699995</v>
      </c>
      <c r="N99" s="261">
        <f t="shared" si="25"/>
        <v>4839205277.6300001</v>
      </c>
      <c r="O99" s="261">
        <f t="shared" si="25"/>
        <v>5282400790.5799999</v>
      </c>
      <c r="P99" s="261">
        <f t="shared" si="25"/>
        <v>9488469353.0799999</v>
      </c>
      <c r="Q99" s="261">
        <f t="shared" si="22"/>
        <v>61554059121.330002</v>
      </c>
      <c r="R99" s="7"/>
      <c r="S99" s="117"/>
      <c r="AL99" s="117"/>
    </row>
    <row r="100" spans="2:42" x14ac:dyDescent="0.25">
      <c r="B100" s="29" t="s">
        <v>192</v>
      </c>
      <c r="C100" s="265">
        <v>35358619071</v>
      </c>
      <c r="D100" s="265">
        <v>29378003570.220001</v>
      </c>
      <c r="E100" s="262">
        <v>2781305535.71</v>
      </c>
      <c r="F100" s="262">
        <v>2118460594.5800004</v>
      </c>
      <c r="G100" s="262">
        <v>2250611474.8499999</v>
      </c>
      <c r="H100" s="262">
        <v>2216117415.1900001</v>
      </c>
      <c r="I100" s="262">
        <v>2189007362.7000003</v>
      </c>
      <c r="J100" s="262">
        <v>2207912651.4299998</v>
      </c>
      <c r="K100" s="262">
        <v>2243321833.6700001</v>
      </c>
      <c r="L100" s="262">
        <v>2212335296.27</v>
      </c>
      <c r="M100" s="262">
        <v>2237098187.1700001</v>
      </c>
      <c r="N100" s="262">
        <v>2215301326.3000002</v>
      </c>
      <c r="O100" s="262">
        <v>2661044767.1300001</v>
      </c>
      <c r="P100" s="262">
        <v>4010937153.5699997</v>
      </c>
      <c r="Q100" s="268">
        <f t="shared" si="22"/>
        <v>29343453598.57</v>
      </c>
      <c r="R100" s="7"/>
      <c r="S100" s="117"/>
      <c r="AL100" s="117"/>
      <c r="AM100" s="122"/>
      <c r="AN100" s="122"/>
      <c r="AO100" s="122"/>
      <c r="AP100" s="122"/>
    </row>
    <row r="101" spans="2:42" x14ac:dyDescent="0.25">
      <c r="B101" s="29" t="s">
        <v>221</v>
      </c>
      <c r="C101" s="265">
        <v>190149186</v>
      </c>
      <c r="D101" s="265">
        <v>190149186</v>
      </c>
      <c r="E101" s="262">
        <v>15523599</v>
      </c>
      <c r="F101" s="262">
        <v>14797187.199999999</v>
      </c>
      <c r="G101" s="262">
        <v>14098927.82</v>
      </c>
      <c r="H101" s="262">
        <v>16929689.350000001</v>
      </c>
      <c r="I101" s="262">
        <v>13856528.140000001</v>
      </c>
      <c r="J101" s="262">
        <v>17191066.449999999</v>
      </c>
      <c r="K101" s="262">
        <v>18561780.390000001</v>
      </c>
      <c r="L101" s="262">
        <v>13382004.449999999</v>
      </c>
      <c r="M101" s="262">
        <v>17024488.449999999</v>
      </c>
      <c r="N101" s="262">
        <v>15861081.199999999</v>
      </c>
      <c r="O101" s="262">
        <v>18181934.600000001</v>
      </c>
      <c r="P101" s="262">
        <v>14740898.949999999</v>
      </c>
      <c r="Q101" s="268">
        <f t="shared" si="22"/>
        <v>190149185.99999997</v>
      </c>
      <c r="R101" s="8"/>
      <c r="S101" s="117"/>
      <c r="AL101" s="117"/>
      <c r="AM101" s="122"/>
      <c r="AN101" s="122"/>
      <c r="AO101" s="122"/>
      <c r="AP101" s="122"/>
    </row>
    <row r="102" spans="2:42" x14ac:dyDescent="0.25">
      <c r="B102" s="29" t="s">
        <v>193</v>
      </c>
      <c r="C102" s="265">
        <v>842747409</v>
      </c>
      <c r="D102" s="265">
        <v>838667256</v>
      </c>
      <c r="E102" s="262">
        <v>67975291.329999998</v>
      </c>
      <c r="F102" s="262">
        <v>67975291.329999998</v>
      </c>
      <c r="G102" s="262">
        <v>67975291.329999998</v>
      </c>
      <c r="H102" s="262">
        <v>67975291.329999998</v>
      </c>
      <c r="I102" s="262">
        <v>67975291.329999998</v>
      </c>
      <c r="J102" s="262">
        <v>67975291.329999998</v>
      </c>
      <c r="K102" s="262">
        <v>68232134.640000001</v>
      </c>
      <c r="L102" s="262">
        <v>67975291.329999998</v>
      </c>
      <c r="M102" s="262">
        <v>67975291.329999998</v>
      </c>
      <c r="N102" s="262">
        <v>67975291.329999998</v>
      </c>
      <c r="O102" s="262">
        <v>95019204.329999998</v>
      </c>
      <c r="P102" s="262">
        <v>62954882.699999996</v>
      </c>
      <c r="Q102" s="268">
        <f t="shared" si="22"/>
        <v>837983843.6400001</v>
      </c>
      <c r="R102" s="8"/>
      <c r="S102" s="117"/>
      <c r="AL102" s="117"/>
      <c r="AM102" s="122"/>
      <c r="AN102" s="122"/>
      <c r="AO102" s="122"/>
      <c r="AP102" s="122"/>
    </row>
    <row r="103" spans="2:42" x14ac:dyDescent="0.25">
      <c r="B103" s="7" t="s">
        <v>231</v>
      </c>
      <c r="C103" s="265">
        <v>2639121004</v>
      </c>
      <c r="D103" s="265">
        <v>861367836.06000006</v>
      </c>
      <c r="E103" s="21">
        <v>0</v>
      </c>
      <c r="F103" s="262">
        <v>70524411.150000006</v>
      </c>
      <c r="G103" s="262">
        <v>17821819.260000002</v>
      </c>
      <c r="H103" s="262">
        <v>8492920.3000000007</v>
      </c>
      <c r="I103" s="262">
        <v>11123285.92</v>
      </c>
      <c r="J103" s="262">
        <v>14330125.01</v>
      </c>
      <c r="K103" s="262">
        <v>4179453.9899999998</v>
      </c>
      <c r="L103" s="262">
        <v>13297501.289999999</v>
      </c>
      <c r="M103" s="262">
        <v>60736365.640000001</v>
      </c>
      <c r="N103" s="262">
        <v>78761241.340000004</v>
      </c>
      <c r="O103" s="262">
        <v>111930558.08</v>
      </c>
      <c r="P103" s="262">
        <v>273826660.63999999</v>
      </c>
      <c r="Q103" s="268">
        <f t="shared" si="22"/>
        <v>665024342.62</v>
      </c>
      <c r="R103" s="8"/>
      <c r="S103" s="117"/>
      <c r="AL103" s="117"/>
      <c r="AM103" s="122"/>
      <c r="AN103" s="122"/>
      <c r="AO103" s="122"/>
      <c r="AP103" s="122"/>
    </row>
    <row r="104" spans="2:42" x14ac:dyDescent="0.25">
      <c r="B104" s="29" t="s">
        <v>194</v>
      </c>
      <c r="C104" s="265">
        <v>954974857</v>
      </c>
      <c r="D104" s="265">
        <v>902959862</v>
      </c>
      <c r="E104" s="262">
        <v>3562550.64</v>
      </c>
      <c r="F104" s="262">
        <v>3580364</v>
      </c>
      <c r="G104" s="262">
        <v>128932302.05</v>
      </c>
      <c r="H104" s="262">
        <v>3842652.42</v>
      </c>
      <c r="I104" s="262">
        <v>45526903.549999997</v>
      </c>
      <c r="J104" s="262">
        <v>218429881.78999999</v>
      </c>
      <c r="K104" s="262">
        <v>87471914.209999993</v>
      </c>
      <c r="L104" s="262">
        <v>59295704.899999999</v>
      </c>
      <c r="M104" s="262">
        <v>53652271.68</v>
      </c>
      <c r="N104" s="262">
        <v>54962138.460000001</v>
      </c>
      <c r="O104" s="262">
        <v>53204102.980000004</v>
      </c>
      <c r="P104" s="262">
        <v>176853099.53000003</v>
      </c>
      <c r="Q104" s="268">
        <f t="shared" si="22"/>
        <v>889313886.21000004</v>
      </c>
      <c r="R104" s="8"/>
      <c r="S104" s="117"/>
      <c r="AL104" s="117"/>
      <c r="AM104" s="122"/>
      <c r="AN104" s="122"/>
      <c r="AO104" s="122"/>
      <c r="AP104" s="122"/>
    </row>
    <row r="105" spans="2:42" x14ac:dyDescent="0.25">
      <c r="B105" s="29" t="s">
        <v>195</v>
      </c>
      <c r="C105" s="265">
        <v>361430862</v>
      </c>
      <c r="D105" s="265">
        <v>391279426.21999997</v>
      </c>
      <c r="E105" s="262">
        <v>10103419</v>
      </c>
      <c r="F105" s="262">
        <v>18207913.34</v>
      </c>
      <c r="G105" s="262">
        <v>25046833.850000001</v>
      </c>
      <c r="H105" s="262">
        <v>25822031.550000001</v>
      </c>
      <c r="I105" s="262">
        <v>19230100.590000004</v>
      </c>
      <c r="J105" s="262">
        <v>19543030.969999999</v>
      </c>
      <c r="K105" s="262">
        <v>25382816.539999999</v>
      </c>
      <c r="L105" s="262">
        <v>20292709.190000001</v>
      </c>
      <c r="M105" s="262">
        <v>25542211.310000002</v>
      </c>
      <c r="N105" s="262">
        <v>28000644.310000002</v>
      </c>
      <c r="O105" s="262">
        <v>49702970.709999993</v>
      </c>
      <c r="P105" s="262">
        <v>59239379.100000001</v>
      </c>
      <c r="Q105" s="262">
        <f t="shared" si="22"/>
        <v>326114060.46000004</v>
      </c>
      <c r="R105" s="8"/>
      <c r="S105" s="117"/>
      <c r="AL105" s="117"/>
      <c r="AM105" s="122"/>
      <c r="AN105" s="122"/>
      <c r="AO105" s="122"/>
      <c r="AP105" s="122"/>
    </row>
    <row r="106" spans="2:42" x14ac:dyDescent="0.25">
      <c r="B106" s="29" t="s">
        <v>196</v>
      </c>
      <c r="C106" s="265">
        <v>828790226</v>
      </c>
      <c r="D106" s="265">
        <v>1642959981.8699999</v>
      </c>
      <c r="E106" s="262">
        <v>29523219.390000001</v>
      </c>
      <c r="F106" s="262">
        <v>40433151.710000001</v>
      </c>
      <c r="G106" s="262">
        <v>40495043.530000001</v>
      </c>
      <c r="H106" s="262">
        <v>52558620.019999996</v>
      </c>
      <c r="I106" s="262">
        <v>48099378.119999997</v>
      </c>
      <c r="J106" s="262">
        <v>38086678.200000003</v>
      </c>
      <c r="K106" s="262">
        <v>40224855.140000001</v>
      </c>
      <c r="L106" s="262">
        <v>34907834.109999999</v>
      </c>
      <c r="M106" s="262">
        <v>138956079.53</v>
      </c>
      <c r="N106" s="262">
        <v>46260684.149999999</v>
      </c>
      <c r="O106" s="262">
        <v>52474545.450000003</v>
      </c>
      <c r="P106" s="262">
        <v>1049033048.26</v>
      </c>
      <c r="Q106" s="262">
        <f t="shared" si="22"/>
        <v>1611053137.6100001</v>
      </c>
      <c r="R106" s="8"/>
      <c r="S106" s="117"/>
      <c r="AL106" s="117"/>
      <c r="AM106" s="122"/>
      <c r="AN106" s="122"/>
      <c r="AO106" s="122"/>
      <c r="AP106" s="122"/>
    </row>
    <row r="107" spans="2:42" x14ac:dyDescent="0.25">
      <c r="B107" s="29" t="s">
        <v>197</v>
      </c>
      <c r="C107" s="265">
        <v>26729206321</v>
      </c>
      <c r="D107" s="265">
        <v>27036771338.209999</v>
      </c>
      <c r="E107" s="262">
        <v>1845916742</v>
      </c>
      <c r="F107" s="262">
        <v>1945614747.8899999</v>
      </c>
      <c r="G107" s="262">
        <v>2157364694.6500001</v>
      </c>
      <c r="H107" s="262">
        <v>1864611582.23</v>
      </c>
      <c r="I107" s="262">
        <v>2002270404.7400002</v>
      </c>
      <c r="J107" s="262">
        <v>2665480984.2400002</v>
      </c>
      <c r="K107" s="262">
        <v>2000018422.9399998</v>
      </c>
      <c r="L107" s="262">
        <v>2309502790.7600007</v>
      </c>
      <c r="M107" s="262">
        <v>2168806965.7600002</v>
      </c>
      <c r="N107" s="262">
        <v>2299246331.75</v>
      </c>
      <c r="O107" s="262">
        <v>2188341273.7900004</v>
      </c>
      <c r="P107" s="262">
        <v>3207024112.8000002</v>
      </c>
      <c r="Q107" s="262">
        <f t="shared" si="22"/>
        <v>26654199053.549999</v>
      </c>
      <c r="R107" s="8"/>
      <c r="S107" s="117"/>
      <c r="AL107" s="117"/>
      <c r="AM107" s="122"/>
      <c r="AN107" s="122"/>
      <c r="AO107" s="122"/>
      <c r="AP107" s="122"/>
    </row>
    <row r="108" spans="2:42" x14ac:dyDescent="0.25">
      <c r="B108" s="124" t="s">
        <v>242</v>
      </c>
      <c r="C108" s="16">
        <v>0</v>
      </c>
      <c r="D108" s="265">
        <v>303050029.23000002</v>
      </c>
      <c r="E108" s="21">
        <v>0</v>
      </c>
      <c r="F108" s="21">
        <v>0</v>
      </c>
      <c r="G108" s="21">
        <v>0</v>
      </c>
      <c r="H108" s="21">
        <v>0</v>
      </c>
      <c r="I108" s="21">
        <v>0</v>
      </c>
      <c r="J108" s="21">
        <v>0</v>
      </c>
      <c r="K108" s="21">
        <v>0</v>
      </c>
      <c r="L108" s="21">
        <v>0</v>
      </c>
      <c r="M108" s="21">
        <v>0</v>
      </c>
      <c r="N108" s="21">
        <v>0</v>
      </c>
      <c r="O108" s="21">
        <v>0</v>
      </c>
      <c r="P108" s="262">
        <v>303036107.86000001</v>
      </c>
      <c r="Q108" s="262">
        <f t="shared" si="22"/>
        <v>303036107.86000001</v>
      </c>
      <c r="R108" s="8"/>
      <c r="S108" s="117"/>
      <c r="AL108" s="117"/>
      <c r="AM108" s="122"/>
      <c r="AN108" s="122"/>
      <c r="AO108" s="122"/>
      <c r="AP108" s="122"/>
    </row>
    <row r="109" spans="2:42" x14ac:dyDescent="0.25">
      <c r="B109" s="29" t="s">
        <v>199</v>
      </c>
      <c r="C109" s="265">
        <v>647113085</v>
      </c>
      <c r="D109" s="265">
        <v>796416725.66999996</v>
      </c>
      <c r="E109" s="262">
        <v>19901035.920000002</v>
      </c>
      <c r="F109" s="262">
        <v>42655281.869999997</v>
      </c>
      <c r="G109" s="262">
        <v>33322064.670000002</v>
      </c>
      <c r="H109" s="262">
        <v>34882055.539999999</v>
      </c>
      <c r="I109" s="262">
        <v>29775774.699999999</v>
      </c>
      <c r="J109" s="262">
        <v>32095064.859999999</v>
      </c>
      <c r="K109" s="262">
        <v>27378075.48</v>
      </c>
      <c r="L109" s="262">
        <v>35879117.899999999</v>
      </c>
      <c r="M109" s="262">
        <v>61681451.900000006</v>
      </c>
      <c r="N109" s="262">
        <v>32836538.789999999</v>
      </c>
      <c r="O109" s="262">
        <v>52501433.510000005</v>
      </c>
      <c r="P109" s="262">
        <v>330824009.66999996</v>
      </c>
      <c r="Q109" s="262">
        <f t="shared" si="22"/>
        <v>733731904.80999994</v>
      </c>
      <c r="R109" s="33"/>
      <c r="S109" s="117"/>
      <c r="AL109" s="117"/>
      <c r="AM109" s="122"/>
      <c r="AN109" s="122"/>
      <c r="AO109" s="122"/>
      <c r="AP109" s="122"/>
    </row>
    <row r="110" spans="2:42" x14ac:dyDescent="0.25">
      <c r="B110" s="24" t="s">
        <v>200</v>
      </c>
      <c r="C110" s="263">
        <f t="shared" ref="C110:P111" si="26">C111</f>
        <v>134634881860</v>
      </c>
      <c r="D110" s="263">
        <f t="shared" si="26"/>
        <v>132399108249.00002</v>
      </c>
      <c r="E110" s="260">
        <f t="shared" si="26"/>
        <v>15615425159.9</v>
      </c>
      <c r="F110" s="260">
        <f t="shared" si="26"/>
        <v>8721667543.0599995</v>
      </c>
      <c r="G110" s="260">
        <f t="shared" si="26"/>
        <v>5268227894.3899994</v>
      </c>
      <c r="H110" s="260">
        <f t="shared" si="26"/>
        <v>10289312359.82</v>
      </c>
      <c r="I110" s="260">
        <f t="shared" si="26"/>
        <v>8418920048.7400017</v>
      </c>
      <c r="J110" s="260">
        <f t="shared" si="26"/>
        <v>20429831137.369999</v>
      </c>
      <c r="K110" s="260">
        <f t="shared" si="26"/>
        <v>6492579757.3000002</v>
      </c>
      <c r="L110" s="260">
        <f t="shared" si="26"/>
        <v>13371517623.040001</v>
      </c>
      <c r="M110" s="260">
        <f t="shared" si="26"/>
        <v>10725863197.950001</v>
      </c>
      <c r="N110" s="260">
        <f t="shared" si="26"/>
        <v>8966108899.7700005</v>
      </c>
      <c r="O110" s="260">
        <f t="shared" si="26"/>
        <v>7626279225.9399996</v>
      </c>
      <c r="P110" s="260">
        <f t="shared" si="26"/>
        <v>15238992875.440001</v>
      </c>
      <c r="Q110" s="260">
        <f t="shared" si="22"/>
        <v>131164725722.72</v>
      </c>
      <c r="R110" s="8"/>
      <c r="S110" s="117"/>
      <c r="AL110" s="117"/>
      <c r="AM110" s="122"/>
      <c r="AN110" s="122"/>
      <c r="AO110" s="122"/>
      <c r="AP110" s="122"/>
    </row>
    <row r="111" spans="2:42" x14ac:dyDescent="0.25">
      <c r="B111" s="28" t="s">
        <v>201</v>
      </c>
      <c r="C111" s="264">
        <f t="shared" si="26"/>
        <v>134634881860</v>
      </c>
      <c r="D111" s="264">
        <f t="shared" si="26"/>
        <v>132399108249.00002</v>
      </c>
      <c r="E111" s="261">
        <f t="shared" si="26"/>
        <v>15615425159.9</v>
      </c>
      <c r="F111" s="261">
        <f t="shared" si="26"/>
        <v>8721667543.0599995</v>
      </c>
      <c r="G111" s="261">
        <f t="shared" si="26"/>
        <v>5268227894.3899994</v>
      </c>
      <c r="H111" s="261">
        <f t="shared" si="26"/>
        <v>10289312359.82</v>
      </c>
      <c r="I111" s="261">
        <f t="shared" si="26"/>
        <v>8418920048.7400017</v>
      </c>
      <c r="J111" s="261">
        <f t="shared" si="26"/>
        <v>20429831137.369999</v>
      </c>
      <c r="K111" s="261">
        <f t="shared" si="26"/>
        <v>6492579757.3000002</v>
      </c>
      <c r="L111" s="261">
        <f t="shared" si="26"/>
        <v>13371517623.040001</v>
      </c>
      <c r="M111" s="261">
        <f t="shared" si="26"/>
        <v>10725863197.950001</v>
      </c>
      <c r="N111" s="261">
        <f t="shared" si="26"/>
        <v>8966108899.7700005</v>
      </c>
      <c r="O111" s="261">
        <f t="shared" si="26"/>
        <v>7626279225.9399996</v>
      </c>
      <c r="P111" s="261">
        <f t="shared" si="26"/>
        <v>15238992875.440001</v>
      </c>
      <c r="Q111" s="261">
        <f t="shared" si="22"/>
        <v>131164725722.72</v>
      </c>
      <c r="R111" s="120"/>
      <c r="S111" s="117"/>
      <c r="T111" s="120"/>
      <c r="U111" s="120"/>
      <c r="V111" s="120"/>
      <c r="W111" s="120"/>
      <c r="AL111" s="117"/>
    </row>
    <row r="112" spans="2:42" x14ac:dyDescent="0.25">
      <c r="B112" s="29" t="s">
        <v>202</v>
      </c>
      <c r="C112" s="265">
        <v>134634881860</v>
      </c>
      <c r="D112" s="265">
        <v>132399108249.00002</v>
      </c>
      <c r="E112" s="262">
        <v>15615425159.9</v>
      </c>
      <c r="F112" s="262">
        <v>8721667543.0599995</v>
      </c>
      <c r="G112" s="262">
        <v>5268227894.3899994</v>
      </c>
      <c r="H112" s="262">
        <v>10289312359.82</v>
      </c>
      <c r="I112" s="262">
        <v>8418920048.7400017</v>
      </c>
      <c r="J112" s="262">
        <v>20429831137.369999</v>
      </c>
      <c r="K112" s="262">
        <v>6492579757.3000002</v>
      </c>
      <c r="L112" s="262">
        <v>13371517623.040001</v>
      </c>
      <c r="M112" s="262">
        <v>10725863197.950001</v>
      </c>
      <c r="N112" s="262">
        <v>8966108899.7700005</v>
      </c>
      <c r="O112" s="262">
        <v>7626279225.9399996</v>
      </c>
      <c r="P112" s="262">
        <v>15238992875.440001</v>
      </c>
      <c r="Q112" s="262">
        <f t="shared" si="22"/>
        <v>131164725722.72</v>
      </c>
      <c r="R112" s="117"/>
      <c r="S112" s="117"/>
      <c r="T112" s="117"/>
      <c r="U112" s="117"/>
      <c r="V112" s="117"/>
      <c r="W112" s="117"/>
      <c r="AL112" s="117"/>
    </row>
    <row r="113" spans="2:38" x14ac:dyDescent="0.25">
      <c r="B113" s="149" t="s">
        <v>89</v>
      </c>
      <c r="C113" s="269">
        <f t="shared" ref="C113:P113" si="27">C10+C30+C60+C68+C110</f>
        <v>689886224727</v>
      </c>
      <c r="D113" s="269">
        <f t="shared" si="27"/>
        <v>707077640004.78003</v>
      </c>
      <c r="E113" s="271">
        <f t="shared" si="27"/>
        <v>44851321866.330002</v>
      </c>
      <c r="F113" s="271">
        <f t="shared" si="27"/>
        <v>52312128324.5</v>
      </c>
      <c r="G113" s="271">
        <f t="shared" si="27"/>
        <v>49662784516.889999</v>
      </c>
      <c r="H113" s="271">
        <f t="shared" si="27"/>
        <v>51283791784.340004</v>
      </c>
      <c r="I113" s="271">
        <f t="shared" si="27"/>
        <v>50321032035.930008</v>
      </c>
      <c r="J113" s="271">
        <f t="shared" si="27"/>
        <v>62058054269.039993</v>
      </c>
      <c r="K113" s="271">
        <f t="shared" si="27"/>
        <v>47641914125.599998</v>
      </c>
      <c r="L113" s="271">
        <f t="shared" si="27"/>
        <v>53694512716.670006</v>
      </c>
      <c r="M113" s="271">
        <f t="shared" si="27"/>
        <v>48945315989.360001</v>
      </c>
      <c r="N113" s="271">
        <f t="shared" si="27"/>
        <v>48355181405.850006</v>
      </c>
      <c r="O113" s="271">
        <f t="shared" si="27"/>
        <v>56981207221.800003</v>
      </c>
      <c r="P113" s="271">
        <f t="shared" si="27"/>
        <v>119228317785.85001</v>
      </c>
      <c r="Q113" s="271">
        <f t="shared" si="22"/>
        <v>685335562042.15991</v>
      </c>
      <c r="R113" s="117"/>
      <c r="S113" s="117"/>
      <c r="T113" s="117"/>
      <c r="U113" s="117"/>
      <c r="V113" s="117"/>
      <c r="W113" s="117"/>
      <c r="AL113" s="117"/>
    </row>
    <row r="114" spans="2:38" x14ac:dyDescent="0.25">
      <c r="B114" s="29"/>
      <c r="C114" s="16"/>
      <c r="D114" s="16"/>
      <c r="E114" s="21"/>
      <c r="F114" s="21"/>
      <c r="G114" s="21"/>
      <c r="H114" s="21"/>
      <c r="I114" s="21"/>
      <c r="J114" s="21"/>
      <c r="K114" s="21"/>
      <c r="L114" s="21"/>
      <c r="M114" s="21"/>
      <c r="N114" s="21"/>
      <c r="O114" s="21"/>
      <c r="P114" s="21"/>
      <c r="Q114" s="21"/>
      <c r="AL114" s="117"/>
    </row>
    <row r="115" spans="2:38" x14ac:dyDescent="0.25">
      <c r="B115" s="149" t="s">
        <v>46</v>
      </c>
      <c r="C115" s="22"/>
      <c r="D115" s="108"/>
      <c r="E115" s="17" t="str">
        <f t="shared" ref="E115:Q115" si="28">+E9</f>
        <v>ENERO</v>
      </c>
      <c r="F115" s="17" t="str">
        <f t="shared" si="28"/>
        <v>FEBRERO</v>
      </c>
      <c r="G115" s="17" t="str">
        <f t="shared" si="28"/>
        <v>MARZO</v>
      </c>
      <c r="H115" s="17" t="str">
        <f t="shared" si="28"/>
        <v>ABRIL</v>
      </c>
      <c r="I115" s="17" t="str">
        <f t="shared" si="28"/>
        <v>MAYO</v>
      </c>
      <c r="J115" s="17" t="str">
        <f t="shared" si="28"/>
        <v>JUNIO</v>
      </c>
      <c r="K115" s="17" t="str">
        <f t="shared" si="28"/>
        <v>JULIO</v>
      </c>
      <c r="L115" s="17" t="str">
        <f t="shared" si="28"/>
        <v>AGOSTO</v>
      </c>
      <c r="M115" s="17" t="str">
        <f t="shared" si="28"/>
        <v>SEPTIEMBRE</v>
      </c>
      <c r="N115" s="17" t="str">
        <f t="shared" si="28"/>
        <v>OCTUBRE</v>
      </c>
      <c r="O115" s="17" t="str">
        <f t="shared" si="28"/>
        <v>NOVIEMBRE</v>
      </c>
      <c r="P115" s="17" t="str">
        <f t="shared" si="28"/>
        <v>DICIEMBRE</v>
      </c>
      <c r="Q115" s="17" t="str">
        <f t="shared" si="28"/>
        <v>TOTAL</v>
      </c>
      <c r="R115" s="117"/>
      <c r="S115" s="117"/>
      <c r="T115" s="117"/>
      <c r="U115" s="117"/>
      <c r="V115" s="117"/>
      <c r="W115" s="117"/>
      <c r="AL115" s="117"/>
    </row>
    <row r="116" spans="2:38" x14ac:dyDescent="0.25">
      <c r="B116" s="30" t="s">
        <v>213</v>
      </c>
      <c r="C116" s="263">
        <f t="shared" ref="C116:P117" si="29">C117</f>
        <v>125728164803</v>
      </c>
      <c r="D116" s="263">
        <f t="shared" si="29"/>
        <v>126679115690</v>
      </c>
      <c r="E116" s="263">
        <f t="shared" si="29"/>
        <v>14263776039.68</v>
      </c>
      <c r="F116" s="263">
        <f t="shared" si="29"/>
        <v>7891156328.9300003</v>
      </c>
      <c r="G116" s="263">
        <f t="shared" si="29"/>
        <v>11989313063.590004</v>
      </c>
      <c r="H116" s="263">
        <f t="shared" si="29"/>
        <v>12947075893.499996</v>
      </c>
      <c r="I116" s="263">
        <f t="shared" si="29"/>
        <v>15421573250.550001</v>
      </c>
      <c r="J116" s="263">
        <f t="shared" si="29"/>
        <v>7600303533.499999</v>
      </c>
      <c r="K116" s="263">
        <f t="shared" si="29"/>
        <v>5775785647.3899994</v>
      </c>
      <c r="L116" s="263">
        <f t="shared" si="29"/>
        <v>5043976859.0500002</v>
      </c>
      <c r="M116" s="263">
        <f t="shared" si="29"/>
        <v>7495081045.4800005</v>
      </c>
      <c r="N116" s="263">
        <f t="shared" si="29"/>
        <v>9232742166.8699989</v>
      </c>
      <c r="O116" s="263">
        <f t="shared" si="29"/>
        <v>6622431360.9699993</v>
      </c>
      <c r="P116" s="263">
        <f t="shared" si="29"/>
        <v>21123463162.210003</v>
      </c>
      <c r="Q116" s="263">
        <f t="shared" ref="Q116:Q122" si="30">E116+F116+G116+H116+I116+J116+K116+L116+M116+O116+N116+P116</f>
        <v>125406678351.72</v>
      </c>
      <c r="R116" s="12"/>
      <c r="S116" s="12"/>
      <c r="T116" s="12"/>
      <c r="U116" s="12"/>
      <c r="V116" s="12"/>
      <c r="W116" s="12"/>
      <c r="AL116" s="117"/>
    </row>
    <row r="117" spans="2:38" x14ac:dyDescent="0.25">
      <c r="B117" s="31" t="s">
        <v>214</v>
      </c>
      <c r="C117" s="264">
        <f t="shared" si="29"/>
        <v>125728164803</v>
      </c>
      <c r="D117" s="264">
        <f t="shared" si="29"/>
        <v>126679115690</v>
      </c>
      <c r="E117" s="264">
        <f t="shared" si="29"/>
        <v>14263776039.68</v>
      </c>
      <c r="F117" s="264">
        <f t="shared" si="29"/>
        <v>7891156328.9300003</v>
      </c>
      <c r="G117" s="264">
        <f t="shared" si="29"/>
        <v>11989313063.590004</v>
      </c>
      <c r="H117" s="264">
        <f t="shared" si="29"/>
        <v>12947075893.499996</v>
      </c>
      <c r="I117" s="264">
        <f t="shared" si="29"/>
        <v>15421573250.550001</v>
      </c>
      <c r="J117" s="264">
        <f t="shared" si="29"/>
        <v>7600303533.499999</v>
      </c>
      <c r="K117" s="264">
        <f t="shared" si="29"/>
        <v>5775785647.3899994</v>
      </c>
      <c r="L117" s="264">
        <f t="shared" si="29"/>
        <v>5043976859.0500002</v>
      </c>
      <c r="M117" s="264">
        <f t="shared" si="29"/>
        <v>7495081045.4800005</v>
      </c>
      <c r="N117" s="264">
        <f t="shared" si="29"/>
        <v>9232742166.8699989</v>
      </c>
      <c r="O117" s="264">
        <f t="shared" si="29"/>
        <v>6622431360.9699993</v>
      </c>
      <c r="P117" s="264">
        <f t="shared" si="29"/>
        <v>21123463162.210003</v>
      </c>
      <c r="Q117" s="264">
        <f t="shared" si="30"/>
        <v>125406678351.72</v>
      </c>
      <c r="R117" s="12"/>
      <c r="S117" s="12"/>
      <c r="T117" s="12"/>
      <c r="U117" s="12"/>
      <c r="V117" s="12"/>
      <c r="W117" s="12"/>
      <c r="AL117" s="117"/>
    </row>
    <row r="118" spans="2:38" x14ac:dyDescent="0.25">
      <c r="B118" s="23" t="s">
        <v>215</v>
      </c>
      <c r="C118" s="265">
        <v>125728164803</v>
      </c>
      <c r="D118" s="265">
        <v>126679115690</v>
      </c>
      <c r="E118" s="265">
        <v>14263776039.68</v>
      </c>
      <c r="F118" s="265">
        <v>7891156328.9300003</v>
      </c>
      <c r="G118" s="265">
        <v>11989313063.590004</v>
      </c>
      <c r="H118" s="265">
        <v>12947075893.499996</v>
      </c>
      <c r="I118" s="265">
        <v>15421573250.550001</v>
      </c>
      <c r="J118" s="265">
        <v>7600303533.499999</v>
      </c>
      <c r="K118" s="265">
        <v>5775785647.3899994</v>
      </c>
      <c r="L118" s="265">
        <v>5043976859.0500002</v>
      </c>
      <c r="M118" s="265">
        <v>7495081045.4800005</v>
      </c>
      <c r="N118" s="265">
        <v>9232742166.8699989</v>
      </c>
      <c r="O118" s="265">
        <v>6622431360.9699993</v>
      </c>
      <c r="P118" s="265">
        <v>21123463162.210003</v>
      </c>
      <c r="Q118" s="265">
        <f t="shared" si="30"/>
        <v>125406678351.72</v>
      </c>
      <c r="R118" s="12"/>
      <c r="S118" s="12"/>
      <c r="T118" s="12"/>
      <c r="U118" s="12"/>
      <c r="V118" s="12"/>
      <c r="W118" s="12"/>
      <c r="AL118" s="117"/>
    </row>
    <row r="119" spans="2:38" x14ac:dyDescent="0.25">
      <c r="B119" s="30" t="s">
        <v>243</v>
      </c>
      <c r="C119" s="263">
        <f>C120</f>
        <v>950950887</v>
      </c>
      <c r="D119" s="14">
        <f>D120</f>
        <v>0</v>
      </c>
      <c r="E119" s="14">
        <v>0</v>
      </c>
      <c r="F119" s="14">
        <v>0</v>
      </c>
      <c r="G119" s="14">
        <v>0</v>
      </c>
      <c r="H119" s="14">
        <v>0</v>
      </c>
      <c r="I119" s="14">
        <v>0</v>
      </c>
      <c r="J119" s="14">
        <v>0</v>
      </c>
      <c r="K119" s="14">
        <v>0</v>
      </c>
      <c r="L119" s="14">
        <v>0</v>
      </c>
      <c r="M119" s="14">
        <v>0</v>
      </c>
      <c r="N119" s="14">
        <v>0</v>
      </c>
      <c r="O119" s="14">
        <v>0</v>
      </c>
      <c r="P119" s="14">
        <v>0</v>
      </c>
      <c r="Q119" s="19">
        <f t="shared" si="30"/>
        <v>0</v>
      </c>
      <c r="AL119" s="117"/>
    </row>
    <row r="120" spans="2:38" x14ac:dyDescent="0.25">
      <c r="B120" s="31" t="s">
        <v>244</v>
      </c>
      <c r="C120" s="264">
        <f>C121</f>
        <v>950950887</v>
      </c>
      <c r="D120" s="15">
        <f>D121</f>
        <v>0</v>
      </c>
      <c r="E120" s="21">
        <v>0</v>
      </c>
      <c r="F120" s="21">
        <v>0</v>
      </c>
      <c r="G120" s="21">
        <v>0</v>
      </c>
      <c r="H120" s="21">
        <v>0</v>
      </c>
      <c r="I120" s="21">
        <v>0</v>
      </c>
      <c r="J120" s="21">
        <v>0</v>
      </c>
      <c r="K120" s="21">
        <v>0</v>
      </c>
      <c r="L120" s="21">
        <v>0</v>
      </c>
      <c r="M120" s="21">
        <v>0</v>
      </c>
      <c r="N120" s="21">
        <v>0</v>
      </c>
      <c r="O120" s="21">
        <v>0</v>
      </c>
      <c r="P120" s="21">
        <v>0</v>
      </c>
      <c r="Q120" s="20">
        <f t="shared" si="30"/>
        <v>0</v>
      </c>
      <c r="AL120" s="117"/>
    </row>
    <row r="121" spans="2:38" x14ac:dyDescent="0.25">
      <c r="B121" s="23" t="s">
        <v>140</v>
      </c>
      <c r="C121" s="265">
        <v>950950887</v>
      </c>
      <c r="D121" s="16">
        <v>0</v>
      </c>
      <c r="E121" s="21">
        <v>0</v>
      </c>
      <c r="F121" s="21">
        <v>0</v>
      </c>
      <c r="G121" s="21">
        <v>0</v>
      </c>
      <c r="H121" s="21">
        <v>0</v>
      </c>
      <c r="I121" s="21">
        <v>0</v>
      </c>
      <c r="J121" s="21">
        <v>0</v>
      </c>
      <c r="K121" s="21">
        <v>0</v>
      </c>
      <c r="L121" s="21">
        <v>0</v>
      </c>
      <c r="M121" s="21">
        <v>0</v>
      </c>
      <c r="N121" s="21">
        <v>0</v>
      </c>
      <c r="O121" s="21">
        <v>0</v>
      </c>
      <c r="P121" s="21">
        <v>0</v>
      </c>
      <c r="Q121" s="20">
        <f t="shared" si="30"/>
        <v>0</v>
      </c>
      <c r="AB121" s="117"/>
      <c r="AC121" s="117"/>
      <c r="AD121" s="117"/>
      <c r="AE121" s="117"/>
      <c r="AF121" s="117"/>
      <c r="AG121" s="117"/>
      <c r="AH121" s="117"/>
      <c r="AI121" s="117"/>
      <c r="AJ121" s="117"/>
      <c r="AK121" s="117"/>
      <c r="AL121" s="117"/>
    </row>
    <row r="122" spans="2:38" x14ac:dyDescent="0.25">
      <c r="B122" s="149" t="s">
        <v>216</v>
      </c>
      <c r="C122" s="22">
        <f>C116+C119</f>
        <v>126679115690</v>
      </c>
      <c r="D122" s="269">
        <f>D116+D119</f>
        <v>126679115690</v>
      </c>
      <c r="E122" s="271">
        <f t="shared" ref="E122:P122" si="31">E116</f>
        <v>14263776039.68</v>
      </c>
      <c r="F122" s="271">
        <f t="shared" si="31"/>
        <v>7891156328.9300003</v>
      </c>
      <c r="G122" s="271">
        <f t="shared" si="31"/>
        <v>11989313063.590004</v>
      </c>
      <c r="H122" s="271">
        <f t="shared" si="31"/>
        <v>12947075893.499996</v>
      </c>
      <c r="I122" s="271">
        <f t="shared" si="31"/>
        <v>15421573250.550001</v>
      </c>
      <c r="J122" s="271">
        <f t="shared" si="31"/>
        <v>7600303533.499999</v>
      </c>
      <c r="K122" s="271">
        <f t="shared" si="31"/>
        <v>5775785647.3899994</v>
      </c>
      <c r="L122" s="271">
        <f t="shared" si="31"/>
        <v>5043976859.0500002</v>
      </c>
      <c r="M122" s="271">
        <f t="shared" si="31"/>
        <v>7495081045.4800005</v>
      </c>
      <c r="N122" s="271">
        <f t="shared" si="31"/>
        <v>9232742166.8699989</v>
      </c>
      <c r="O122" s="271">
        <f t="shared" si="31"/>
        <v>6622431360.9699993</v>
      </c>
      <c r="P122" s="271">
        <f t="shared" si="31"/>
        <v>21123463162.210003</v>
      </c>
      <c r="Q122" s="271">
        <f t="shared" si="30"/>
        <v>125406678351.72</v>
      </c>
      <c r="R122" s="12"/>
      <c r="S122" s="12"/>
      <c r="T122" s="12"/>
      <c r="U122" s="12"/>
      <c r="V122" s="12"/>
      <c r="W122" s="12"/>
      <c r="AB122" s="117"/>
      <c r="AC122" s="117"/>
      <c r="AD122" s="117"/>
      <c r="AE122" s="117"/>
      <c r="AF122" s="117"/>
      <c r="AG122" s="117"/>
      <c r="AH122" s="117"/>
      <c r="AI122" s="117"/>
      <c r="AJ122" s="117"/>
      <c r="AK122" s="117"/>
      <c r="AL122" s="117"/>
    </row>
    <row r="123" spans="2:38" x14ac:dyDescent="0.25">
      <c r="B123" s="29"/>
      <c r="C123" s="12"/>
      <c r="D123" s="12"/>
      <c r="E123" s="21"/>
      <c r="F123" s="21"/>
      <c r="G123" s="21"/>
      <c r="H123" s="21"/>
      <c r="I123" s="21"/>
      <c r="J123" s="21"/>
      <c r="K123" s="21"/>
      <c r="L123" s="21"/>
      <c r="M123" s="21"/>
      <c r="N123" s="21"/>
      <c r="O123" s="21"/>
      <c r="P123" s="21"/>
      <c r="Q123" s="19"/>
      <c r="AB123" s="117"/>
      <c r="AC123" s="117"/>
      <c r="AD123" s="117"/>
      <c r="AE123" s="117"/>
      <c r="AF123" s="117"/>
      <c r="AG123" s="117"/>
      <c r="AH123" s="117"/>
      <c r="AI123" s="117"/>
      <c r="AJ123" s="117"/>
      <c r="AK123" s="117"/>
      <c r="AL123" s="117"/>
    </row>
    <row r="124" spans="2:38" x14ac:dyDescent="0.25">
      <c r="B124" s="149" t="s">
        <v>217</v>
      </c>
      <c r="C124" s="269">
        <f t="shared" ref="C124:P124" si="32">C113+C122</f>
        <v>816565340417</v>
      </c>
      <c r="D124" s="269">
        <f t="shared" si="32"/>
        <v>833756755694.78003</v>
      </c>
      <c r="E124" s="271">
        <f t="shared" si="32"/>
        <v>59115097906.010002</v>
      </c>
      <c r="F124" s="271">
        <f t="shared" si="32"/>
        <v>60203284653.43</v>
      </c>
      <c r="G124" s="271">
        <f t="shared" si="32"/>
        <v>61652097580.480003</v>
      </c>
      <c r="H124" s="271">
        <f t="shared" si="32"/>
        <v>64230867677.839996</v>
      </c>
      <c r="I124" s="271">
        <f t="shared" si="32"/>
        <v>65742605286.480011</v>
      </c>
      <c r="J124" s="271">
        <f t="shared" si="32"/>
        <v>69658357802.539993</v>
      </c>
      <c r="K124" s="271">
        <f t="shared" si="32"/>
        <v>53417699772.989998</v>
      </c>
      <c r="L124" s="271">
        <f t="shared" si="32"/>
        <v>58738489575.720009</v>
      </c>
      <c r="M124" s="271">
        <f t="shared" si="32"/>
        <v>56440397034.840004</v>
      </c>
      <c r="N124" s="271">
        <f t="shared" si="32"/>
        <v>57587923572.720001</v>
      </c>
      <c r="O124" s="271">
        <f t="shared" si="32"/>
        <v>63603638582.770004</v>
      </c>
      <c r="P124" s="271">
        <f t="shared" si="32"/>
        <v>140351780948.06</v>
      </c>
      <c r="Q124" s="271">
        <f>E124+F124+G124+H124+I124+J124+K124+L124+M124+O124+N124+P124</f>
        <v>810742240393.87988</v>
      </c>
      <c r="R124" s="12"/>
      <c r="S124" s="12"/>
      <c r="T124" s="12"/>
      <c r="U124" s="12"/>
      <c r="V124" s="12"/>
      <c r="W124" s="12"/>
      <c r="AB124" s="117"/>
      <c r="AC124" s="117"/>
      <c r="AD124" s="117"/>
      <c r="AE124" s="117"/>
      <c r="AF124" s="117"/>
      <c r="AG124" s="117"/>
      <c r="AH124" s="117"/>
      <c r="AI124" s="117"/>
      <c r="AJ124" s="117"/>
      <c r="AK124" s="117"/>
      <c r="AL124" s="117"/>
    </row>
    <row r="125" spans="2:38" ht="27" customHeight="1" x14ac:dyDescent="0.25">
      <c r="B125" s="345" t="s">
        <v>222</v>
      </c>
      <c r="C125" s="345"/>
      <c r="D125" s="345"/>
      <c r="E125" s="345"/>
      <c r="F125" s="345"/>
      <c r="G125" s="345"/>
      <c r="H125" s="345"/>
      <c r="I125" s="345"/>
      <c r="J125" s="345"/>
      <c r="K125" s="345"/>
      <c r="L125" s="345"/>
      <c r="M125" s="345"/>
      <c r="N125" s="345"/>
      <c r="O125" s="345"/>
      <c r="P125" s="345"/>
      <c r="Q125" s="345"/>
    </row>
    <row r="126" spans="2:38" ht="36.75" customHeight="1" x14ac:dyDescent="0.25">
      <c r="B126" s="9" t="s">
        <v>245</v>
      </c>
      <c r="E126" s="97"/>
      <c r="F126" s="97"/>
      <c r="G126" s="97"/>
      <c r="H126" s="97"/>
      <c r="I126" s="97"/>
      <c r="J126" s="97"/>
      <c r="K126" s="97"/>
      <c r="L126" s="97"/>
      <c r="M126" s="97"/>
      <c r="N126" s="97"/>
      <c r="O126" s="97"/>
      <c r="P126" s="97"/>
    </row>
    <row r="127" spans="2:38" x14ac:dyDescent="0.25">
      <c r="R127" s="12"/>
      <c r="S127" s="12"/>
      <c r="T127" s="12"/>
      <c r="U127" s="12"/>
    </row>
    <row r="128" spans="2:38" x14ac:dyDescent="0.25">
      <c r="R128" s="12"/>
      <c r="S128" s="12"/>
      <c r="T128" s="12"/>
      <c r="U128" s="12"/>
    </row>
    <row r="129" spans="5:22" x14ac:dyDescent="0.25">
      <c r="R129" s="12"/>
      <c r="S129" s="12"/>
      <c r="T129" s="12"/>
      <c r="U129" s="12"/>
      <c r="V129" s="12"/>
    </row>
    <row r="134" spans="5:22" x14ac:dyDescent="0.25">
      <c r="E134" s="97"/>
      <c r="F134" s="97"/>
      <c r="G134" s="97"/>
      <c r="H134" s="97"/>
      <c r="I134" s="97"/>
      <c r="J134" s="97"/>
      <c r="K134" s="97"/>
      <c r="L134" s="97"/>
      <c r="M134" s="97"/>
      <c r="N134" s="97"/>
      <c r="O134" s="97"/>
      <c r="P134" s="97"/>
    </row>
    <row r="135" spans="5:22" x14ac:dyDescent="0.25">
      <c r="E135" s="97"/>
      <c r="F135" s="97"/>
      <c r="G135" s="97"/>
      <c r="H135" s="97"/>
      <c r="I135" s="97"/>
      <c r="J135" s="97"/>
      <c r="K135" s="97"/>
      <c r="L135" s="97"/>
      <c r="M135" s="97"/>
      <c r="N135" s="97"/>
      <c r="O135" s="97"/>
      <c r="P135" s="97"/>
    </row>
    <row r="136" spans="5:22" x14ac:dyDescent="0.25">
      <c r="E136" s="97"/>
      <c r="F136" s="97"/>
      <c r="G136" s="97"/>
      <c r="H136" s="97"/>
      <c r="I136" s="97"/>
      <c r="J136" s="97"/>
      <c r="K136" s="97"/>
      <c r="L136" s="97"/>
      <c r="M136" s="97"/>
      <c r="N136" s="97"/>
      <c r="O136" s="97"/>
      <c r="P136" s="97"/>
    </row>
    <row r="137" spans="5:22" x14ac:dyDescent="0.25">
      <c r="E137" s="97"/>
      <c r="F137" s="97"/>
      <c r="G137" s="97"/>
      <c r="H137" s="97"/>
      <c r="I137" s="97"/>
      <c r="J137" s="97"/>
      <c r="K137" s="97"/>
      <c r="L137" s="97"/>
      <c r="M137" s="97"/>
      <c r="N137" s="97"/>
      <c r="O137" s="97"/>
      <c r="P137" s="97"/>
    </row>
    <row r="140" spans="5:22" x14ac:dyDescent="0.25">
      <c r="E140" s="97"/>
      <c r="F140" s="97"/>
      <c r="G140" s="97"/>
      <c r="H140" s="97"/>
      <c r="I140" s="97"/>
      <c r="J140" s="97"/>
      <c r="K140" s="97"/>
      <c r="L140" s="97"/>
      <c r="M140" s="97"/>
      <c r="N140" s="97"/>
      <c r="O140" s="97"/>
      <c r="P140" s="97"/>
    </row>
    <row r="141" spans="5:22" x14ac:dyDescent="0.25">
      <c r="E141" s="97"/>
      <c r="F141" s="97"/>
      <c r="G141" s="97"/>
      <c r="H141" s="97"/>
      <c r="I141" s="97"/>
      <c r="J141" s="97"/>
      <c r="K141" s="97"/>
      <c r="L141" s="97"/>
      <c r="M141" s="97"/>
      <c r="N141" s="97"/>
      <c r="O141" s="97"/>
      <c r="P141" s="97"/>
    </row>
    <row r="142" spans="5:22" x14ac:dyDescent="0.25">
      <c r="E142" s="97"/>
      <c r="F142" s="97"/>
      <c r="G142" s="97"/>
      <c r="H142" s="97"/>
      <c r="I142" s="97"/>
      <c r="J142" s="97"/>
      <c r="K142" s="97"/>
      <c r="L142" s="97"/>
      <c r="M142" s="97"/>
      <c r="N142" s="97"/>
      <c r="O142" s="97"/>
      <c r="P142" s="97"/>
    </row>
    <row r="144" spans="5:22"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67" spans="5:16" x14ac:dyDescent="0.25">
      <c r="E167" s="97"/>
      <c r="F167" s="97"/>
      <c r="G167" s="97"/>
      <c r="H167" s="97"/>
      <c r="I167" s="97"/>
      <c r="J167" s="97"/>
      <c r="K167" s="97"/>
      <c r="L167" s="97"/>
      <c r="M167" s="97"/>
      <c r="N167" s="97"/>
      <c r="O167" s="97"/>
      <c r="P167" s="97"/>
    </row>
    <row r="180" spans="5:16" x14ac:dyDescent="0.25">
      <c r="E180" s="97"/>
      <c r="F180" s="97"/>
      <c r="G180" s="97"/>
      <c r="H180" s="97"/>
      <c r="I180" s="97"/>
      <c r="J180" s="97"/>
      <c r="K180" s="97"/>
      <c r="L180" s="97"/>
      <c r="M180" s="97"/>
      <c r="N180" s="97"/>
      <c r="O180" s="97"/>
      <c r="P180"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row r="191" spans="5:16" x14ac:dyDescent="0.25">
      <c r="E191" s="97"/>
      <c r="F191" s="97"/>
      <c r="G191" s="97"/>
      <c r="H191" s="97"/>
      <c r="I191" s="97"/>
      <c r="J191" s="97"/>
      <c r="K191" s="97"/>
      <c r="L191" s="97"/>
      <c r="M191" s="97"/>
      <c r="N191" s="97"/>
      <c r="O191" s="97"/>
      <c r="P191" s="97"/>
    </row>
  </sheetData>
  <mergeCells count="10">
    <mergeCell ref="B125:Q125"/>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P190"/>
  <sheetViews>
    <sheetView showGridLines="0" topLeftCell="B94" zoomScale="90" zoomScaleNormal="90" workbookViewId="0">
      <selection activeCell="C115" sqref="C115"/>
    </sheetView>
  </sheetViews>
  <sheetFormatPr defaultColWidth="11.42578125" defaultRowHeight="15" x14ac:dyDescent="0.25"/>
  <cols>
    <col min="1" max="1" width="7.7109375" customWidth="1"/>
    <col min="2" max="2" width="102.7109375" customWidth="1"/>
    <col min="3" max="4" width="17"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5.42578125" style="12" customWidth="1"/>
    <col min="18" max="18" width="23.42578125" bestFit="1" customWidth="1"/>
    <col min="19" max="19" width="18.140625" bestFit="1" customWidth="1"/>
    <col min="20" max="23" width="20.7109375" bestFit="1" customWidth="1"/>
    <col min="24" max="24" width="106.28515625" bestFit="1" customWidth="1"/>
    <col min="25" max="25" width="33.4257812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246</v>
      </c>
      <c r="C7" s="96"/>
      <c r="D7" s="96"/>
      <c r="Q7" s="16" t="s">
        <v>5</v>
      </c>
    </row>
    <row r="8" spans="1:38" ht="22.5" customHeight="1" x14ac:dyDescent="0.25">
      <c r="B8" s="320" t="s">
        <v>6</v>
      </c>
      <c r="C8" s="349" t="s">
        <v>7</v>
      </c>
      <c r="D8" s="349" t="s">
        <v>8</v>
      </c>
      <c r="E8" s="333" t="s">
        <v>9</v>
      </c>
      <c r="F8" s="333"/>
      <c r="G8" s="333"/>
      <c r="H8" s="333"/>
      <c r="I8" s="333"/>
      <c r="J8" s="333"/>
      <c r="K8" s="333"/>
      <c r="L8" s="333"/>
      <c r="M8" s="333"/>
      <c r="N8" s="333"/>
      <c r="O8" s="333"/>
      <c r="P8" s="333"/>
      <c r="Q8" s="334"/>
    </row>
    <row r="9" spans="1:38" ht="22.5" customHeight="1" x14ac:dyDescent="0.25">
      <c r="B9" s="320"/>
      <c r="C9" s="350"/>
      <c r="D9" s="350"/>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3">
        <f t="shared" ref="C10:K10" si="0">C11+C16+C19+C23</f>
        <v>150649398449</v>
      </c>
      <c r="D10" s="263">
        <f t="shared" si="0"/>
        <v>151825564093.39001</v>
      </c>
      <c r="E10" s="263">
        <f t="shared" si="0"/>
        <v>8889876819.7300014</v>
      </c>
      <c r="F10" s="263">
        <f t="shared" si="0"/>
        <v>12699365873.440001</v>
      </c>
      <c r="G10" s="263">
        <f t="shared" si="0"/>
        <v>10920222469.26</v>
      </c>
      <c r="H10" s="263">
        <f t="shared" si="0"/>
        <v>10669430520.790001</v>
      </c>
      <c r="I10" s="263">
        <f t="shared" si="0"/>
        <v>11052490865.519999</v>
      </c>
      <c r="J10" s="263">
        <f t="shared" si="0"/>
        <v>11030886935.76</v>
      </c>
      <c r="K10" s="263">
        <f t="shared" si="0"/>
        <v>11016658021.07</v>
      </c>
      <c r="L10" s="263">
        <f>L11+L16+L19+L23</f>
        <v>11901029881.610001</v>
      </c>
      <c r="M10" s="263">
        <f>M11+M16+M19+M23</f>
        <v>11031556110.160002</v>
      </c>
      <c r="N10" s="263">
        <f>N11+N16+N19+N23</f>
        <v>10945485843.49</v>
      </c>
      <c r="O10" s="263">
        <f>O11+O16+O19+O23</f>
        <v>12955501460.34</v>
      </c>
      <c r="P10" s="263">
        <f>P11+P16+P19+P23</f>
        <v>22351137324.720001</v>
      </c>
      <c r="Q10" s="263">
        <f t="shared" ref="Q10:Q48" si="1">E10+F10+G10+H10+I10+J10+K10+L10+M10+O10+N10+P10</f>
        <v>145463642125.89001</v>
      </c>
      <c r="R10" s="12"/>
      <c r="S10" s="12"/>
      <c r="T10" s="12"/>
      <c r="U10" s="12"/>
      <c r="V10" s="12"/>
      <c r="W10" s="12"/>
      <c r="AL10" s="117"/>
    </row>
    <row r="11" spans="1:38" x14ac:dyDescent="0.25">
      <c r="B11" s="25" t="s">
        <v>102</v>
      </c>
      <c r="C11" s="264">
        <f t="shared" ref="C11:P11" si="2">SUM(C12:C15)</f>
        <v>75146054071</v>
      </c>
      <c r="D11" s="264">
        <f t="shared" si="2"/>
        <v>73113007431.110016</v>
      </c>
      <c r="E11" s="264">
        <f t="shared" si="2"/>
        <v>4415098502.8600006</v>
      </c>
      <c r="F11" s="264">
        <f t="shared" si="2"/>
        <v>5178920767.3100004</v>
      </c>
      <c r="G11" s="264">
        <f t="shared" si="2"/>
        <v>5595129042.5</v>
      </c>
      <c r="H11" s="264">
        <f t="shared" si="2"/>
        <v>5240783996.8800001</v>
      </c>
      <c r="I11" s="264">
        <f t="shared" si="2"/>
        <v>5536267454.79</v>
      </c>
      <c r="J11" s="264">
        <f t="shared" si="2"/>
        <v>5474060008.25</v>
      </c>
      <c r="K11" s="264">
        <f t="shared" si="2"/>
        <v>5543001844.6899996</v>
      </c>
      <c r="L11" s="264">
        <f t="shared" si="2"/>
        <v>6007166026.4099998</v>
      </c>
      <c r="M11" s="264">
        <f t="shared" si="2"/>
        <v>5265038477.5200005</v>
      </c>
      <c r="N11" s="264">
        <f t="shared" si="2"/>
        <v>5355499300.79</v>
      </c>
      <c r="O11" s="264">
        <f t="shared" si="2"/>
        <v>5416113969.3299999</v>
      </c>
      <c r="P11" s="264">
        <f t="shared" si="2"/>
        <v>10478279669.34</v>
      </c>
      <c r="Q11" s="264">
        <f t="shared" si="1"/>
        <v>69505359060.670013</v>
      </c>
      <c r="R11" s="12"/>
      <c r="S11" s="12"/>
      <c r="T11" s="12"/>
      <c r="U11" s="12"/>
      <c r="V11" s="12"/>
      <c r="W11" s="12"/>
      <c r="AL11" s="117"/>
    </row>
    <row r="12" spans="1:38" x14ac:dyDescent="0.25">
      <c r="B12" s="26" t="s">
        <v>103</v>
      </c>
      <c r="C12" s="265">
        <v>6742623296</v>
      </c>
      <c r="D12" s="265">
        <v>7172993406</v>
      </c>
      <c r="E12" s="265">
        <v>561843603.61000001</v>
      </c>
      <c r="F12" s="265">
        <v>561926936.61000001</v>
      </c>
      <c r="G12" s="265">
        <v>561885269.61000001</v>
      </c>
      <c r="H12" s="265">
        <v>561885268.61000001</v>
      </c>
      <c r="I12" s="265">
        <v>677440824.16999996</v>
      </c>
      <c r="J12" s="265">
        <v>568963046.38999999</v>
      </c>
      <c r="K12" s="265">
        <v>568963046.38999999</v>
      </c>
      <c r="L12" s="265">
        <v>628963046.38999999</v>
      </c>
      <c r="M12" s="265">
        <v>565604738.25</v>
      </c>
      <c r="N12" s="265">
        <v>569722463.48000002</v>
      </c>
      <c r="O12" s="265">
        <v>568411570.51999998</v>
      </c>
      <c r="P12" s="265">
        <v>777383591.80000007</v>
      </c>
      <c r="Q12" s="265">
        <f t="shared" si="1"/>
        <v>7172993405.829999</v>
      </c>
      <c r="R12" s="12"/>
      <c r="S12" s="12"/>
      <c r="T12" s="12"/>
      <c r="U12" s="12"/>
      <c r="V12" s="12"/>
      <c r="W12" s="12"/>
      <c r="AL12" s="117"/>
    </row>
    <row r="13" spans="1:38" x14ac:dyDescent="0.25">
      <c r="B13" s="26" t="s">
        <v>104</v>
      </c>
      <c r="C13" s="265">
        <v>40594574878</v>
      </c>
      <c r="D13" s="265">
        <v>37491738943.110008</v>
      </c>
      <c r="E13" s="265">
        <v>1801026427.6900001</v>
      </c>
      <c r="F13" s="265">
        <v>2379939197.1400003</v>
      </c>
      <c r="G13" s="265">
        <v>2397440198.8899999</v>
      </c>
      <c r="H13" s="265">
        <v>2307736256.9899998</v>
      </c>
      <c r="I13" s="265">
        <v>2731051861.0599999</v>
      </c>
      <c r="J13" s="265">
        <v>2367885988.2999997</v>
      </c>
      <c r="K13" s="265">
        <v>2666455273.8299999</v>
      </c>
      <c r="L13" s="265">
        <v>2602582268.46</v>
      </c>
      <c r="M13" s="265">
        <v>2551747348.8200002</v>
      </c>
      <c r="N13" s="265">
        <v>2534759787.3800001</v>
      </c>
      <c r="O13" s="265">
        <v>3185152976.9699993</v>
      </c>
      <c r="P13" s="265">
        <v>6552407593.46</v>
      </c>
      <c r="Q13" s="265">
        <f t="shared" si="1"/>
        <v>34078185178.989994</v>
      </c>
      <c r="R13" s="12"/>
      <c r="S13" s="12"/>
      <c r="T13" s="12"/>
      <c r="U13" s="12"/>
      <c r="V13" s="12"/>
      <c r="W13" s="12"/>
      <c r="AL13" s="117"/>
    </row>
    <row r="14" spans="1:38" x14ac:dyDescent="0.25">
      <c r="B14" s="26" t="s">
        <v>247</v>
      </c>
      <c r="C14" s="265">
        <v>20211027346</v>
      </c>
      <c r="D14" s="265">
        <v>19635673854</v>
      </c>
      <c r="E14" s="265">
        <v>1500539310</v>
      </c>
      <c r="F14" s="265">
        <v>1685365472</v>
      </c>
      <c r="G14" s="265">
        <v>1534701310</v>
      </c>
      <c r="H14" s="265">
        <v>1819473309.72</v>
      </c>
      <c r="I14" s="265">
        <v>1576085608</v>
      </c>
      <c r="J14" s="265">
        <v>1530539310</v>
      </c>
      <c r="K14" s="265">
        <v>1755894362.9099998</v>
      </c>
      <c r="L14" s="265">
        <v>1623931550</v>
      </c>
      <c r="M14" s="265">
        <v>1595997228.8899999</v>
      </c>
      <c r="N14" s="265">
        <v>1673327888.3699999</v>
      </c>
      <c r="O14" s="265">
        <v>1596822310</v>
      </c>
      <c r="P14" s="265">
        <v>1548901608</v>
      </c>
      <c r="Q14" s="265">
        <f t="shared" si="1"/>
        <v>19441579267.889999</v>
      </c>
      <c r="R14" s="12"/>
      <c r="S14" s="12"/>
      <c r="T14" s="12"/>
      <c r="U14" s="12"/>
      <c r="V14" s="12"/>
      <c r="W14" s="12"/>
      <c r="AL14" s="117"/>
    </row>
    <row r="15" spans="1:38" x14ac:dyDescent="0.25">
      <c r="B15" s="26" t="s">
        <v>228</v>
      </c>
      <c r="C15" s="265">
        <v>7597828551</v>
      </c>
      <c r="D15" s="265">
        <v>8812601228</v>
      </c>
      <c r="E15" s="265">
        <v>551689161.56000006</v>
      </c>
      <c r="F15" s="265">
        <v>551689161.56000006</v>
      </c>
      <c r="G15" s="265">
        <v>1101102264</v>
      </c>
      <c r="H15" s="265">
        <v>551689161.56000006</v>
      </c>
      <c r="I15" s="265">
        <v>551689161.56000006</v>
      </c>
      <c r="J15" s="265">
        <v>1006671663.5599999</v>
      </c>
      <c r="K15" s="265">
        <v>551689161.56000006</v>
      </c>
      <c r="L15" s="265">
        <v>1151689161.5599999</v>
      </c>
      <c r="M15" s="265">
        <v>551689161.56000006</v>
      </c>
      <c r="N15" s="265">
        <v>577689161.56000006</v>
      </c>
      <c r="O15" s="265">
        <v>65727111.839999989</v>
      </c>
      <c r="P15" s="265">
        <v>1599586876.0799999</v>
      </c>
      <c r="Q15" s="265">
        <f t="shared" si="1"/>
        <v>8812601207.960001</v>
      </c>
      <c r="R15" s="12"/>
      <c r="S15" s="12"/>
      <c r="T15" s="105"/>
      <c r="U15" s="105"/>
      <c r="V15" s="105"/>
      <c r="W15" s="105"/>
      <c r="AL15" s="117"/>
    </row>
    <row r="16" spans="1:38" x14ac:dyDescent="0.25">
      <c r="B16" s="25" t="s">
        <v>108</v>
      </c>
      <c r="C16" s="264">
        <f t="shared" ref="C16:P16" si="3">SUM(C17:C18)</f>
        <v>9204346936</v>
      </c>
      <c r="D16" s="264">
        <f t="shared" si="3"/>
        <v>10098515992.469999</v>
      </c>
      <c r="E16" s="264">
        <f t="shared" si="3"/>
        <v>597331593.70000005</v>
      </c>
      <c r="F16" s="264">
        <f t="shared" si="3"/>
        <v>698177758.87</v>
      </c>
      <c r="G16" s="264">
        <f t="shared" si="3"/>
        <v>751130443.92000008</v>
      </c>
      <c r="H16" s="264">
        <f t="shared" si="3"/>
        <v>774166781.03999996</v>
      </c>
      <c r="I16" s="264">
        <f t="shared" si="3"/>
        <v>702110415.40999997</v>
      </c>
      <c r="J16" s="264">
        <f t="shared" si="3"/>
        <v>828930615</v>
      </c>
      <c r="K16" s="264">
        <f t="shared" si="3"/>
        <v>793996257.94000006</v>
      </c>
      <c r="L16" s="264">
        <f t="shared" si="3"/>
        <v>731775747.18000007</v>
      </c>
      <c r="M16" s="264">
        <f t="shared" si="3"/>
        <v>823240019.51999998</v>
      </c>
      <c r="N16" s="264">
        <f t="shared" si="3"/>
        <v>760353362.02999997</v>
      </c>
      <c r="O16" s="264">
        <f t="shared" si="3"/>
        <v>890472979.35000002</v>
      </c>
      <c r="P16" s="264">
        <f t="shared" si="3"/>
        <v>1575042640.1100001</v>
      </c>
      <c r="Q16" s="264">
        <f t="shared" si="1"/>
        <v>9926728614.0700016</v>
      </c>
      <c r="R16" s="12"/>
      <c r="S16" s="12"/>
      <c r="T16" s="104"/>
      <c r="U16" s="104"/>
      <c r="V16" s="104"/>
      <c r="W16" s="104"/>
      <c r="AL16" s="117"/>
    </row>
    <row r="17" spans="2:41" x14ac:dyDescent="0.25">
      <c r="B17" s="26" t="s">
        <v>248</v>
      </c>
      <c r="C17" s="265">
        <v>2517560007</v>
      </c>
      <c r="D17" s="265">
        <v>3160335516.3499999</v>
      </c>
      <c r="E17" s="265">
        <v>113666189.86</v>
      </c>
      <c r="F17" s="265">
        <v>190948810.24000001</v>
      </c>
      <c r="G17" s="265">
        <v>249281676.22</v>
      </c>
      <c r="H17" s="265">
        <v>250206685.25999999</v>
      </c>
      <c r="I17" s="265">
        <v>182814039.66999999</v>
      </c>
      <c r="J17" s="265">
        <v>297269805.69999999</v>
      </c>
      <c r="K17" s="265">
        <v>195197064.99000001</v>
      </c>
      <c r="L17" s="265">
        <v>159828530.74000001</v>
      </c>
      <c r="M17" s="265">
        <v>218307205</v>
      </c>
      <c r="N17" s="265">
        <v>185075168.26000002</v>
      </c>
      <c r="O17" s="265">
        <v>292596844.14999998</v>
      </c>
      <c r="P17" s="265">
        <v>711693353.21000004</v>
      </c>
      <c r="Q17" s="265">
        <f t="shared" si="1"/>
        <v>3046885373.3000002</v>
      </c>
      <c r="R17" s="12"/>
      <c r="S17" s="12"/>
      <c r="T17" s="105"/>
      <c r="U17" s="105"/>
      <c r="V17" s="105"/>
      <c r="W17" s="105"/>
      <c r="AL17" s="117"/>
    </row>
    <row r="18" spans="2:41" x14ac:dyDescent="0.25">
      <c r="B18" s="26" t="s">
        <v>110</v>
      </c>
      <c r="C18" s="265">
        <v>6686786929</v>
      </c>
      <c r="D18" s="265">
        <v>6938180476.1199999</v>
      </c>
      <c r="E18" s="265">
        <v>483665403.84000003</v>
      </c>
      <c r="F18" s="265">
        <v>507228948.63</v>
      </c>
      <c r="G18" s="265">
        <v>501848767.70000005</v>
      </c>
      <c r="H18" s="265">
        <v>523960095.77999997</v>
      </c>
      <c r="I18" s="265">
        <v>519296375.74000001</v>
      </c>
      <c r="J18" s="265">
        <v>531660809.30000001</v>
      </c>
      <c r="K18" s="265">
        <v>598799192.95000005</v>
      </c>
      <c r="L18" s="265">
        <v>571947216.44000006</v>
      </c>
      <c r="M18" s="265">
        <v>604932814.51999998</v>
      </c>
      <c r="N18" s="265">
        <v>575278193.76999998</v>
      </c>
      <c r="O18" s="265">
        <v>597876135.20000005</v>
      </c>
      <c r="P18" s="265">
        <v>863349286.89999998</v>
      </c>
      <c r="Q18" s="265">
        <f t="shared" si="1"/>
        <v>6879843240.7700005</v>
      </c>
      <c r="R18" s="12"/>
      <c r="S18" s="12"/>
      <c r="T18" s="105"/>
      <c r="U18" s="105"/>
      <c r="V18" s="105"/>
      <c r="W18" s="105"/>
      <c r="AL18" s="117"/>
    </row>
    <row r="19" spans="2:41" x14ac:dyDescent="0.25">
      <c r="B19" s="25" t="s">
        <v>112</v>
      </c>
      <c r="C19" s="264">
        <f t="shared" ref="C19:P19" si="4">SUM(C20:C22)</f>
        <v>28220726087</v>
      </c>
      <c r="D19" s="264">
        <f t="shared" si="4"/>
        <v>27162414324.919998</v>
      </c>
      <c r="E19" s="264">
        <f t="shared" si="4"/>
        <v>1496666295.72</v>
      </c>
      <c r="F19" s="264">
        <f t="shared" si="4"/>
        <v>1940173329.8900001</v>
      </c>
      <c r="G19" s="264">
        <f t="shared" si="4"/>
        <v>1937377372.0600002</v>
      </c>
      <c r="H19" s="264">
        <f t="shared" si="4"/>
        <v>2029412629.0599997</v>
      </c>
      <c r="I19" s="264">
        <f t="shared" si="4"/>
        <v>1990445958.53</v>
      </c>
      <c r="J19" s="264">
        <f t="shared" si="4"/>
        <v>1912487733.3199999</v>
      </c>
      <c r="K19" s="264">
        <f t="shared" si="4"/>
        <v>1897219742.1900001</v>
      </c>
      <c r="L19" s="264">
        <f t="shared" si="4"/>
        <v>1996880224.0599999</v>
      </c>
      <c r="M19" s="264">
        <f t="shared" si="4"/>
        <v>2043022527.6299999</v>
      </c>
      <c r="N19" s="264">
        <f t="shared" si="4"/>
        <v>1857652359.9499998</v>
      </c>
      <c r="O19" s="264">
        <f t="shared" si="4"/>
        <v>2894505155.3499999</v>
      </c>
      <c r="P19" s="264">
        <f t="shared" si="4"/>
        <v>3824961269.8600001</v>
      </c>
      <c r="Q19" s="264">
        <f t="shared" si="1"/>
        <v>25820804597.619999</v>
      </c>
      <c r="R19" s="12"/>
      <c r="S19" s="12"/>
      <c r="T19" s="104"/>
      <c r="U19" s="104"/>
      <c r="V19" s="104"/>
      <c r="W19" s="104"/>
      <c r="AL19" s="117"/>
    </row>
    <row r="20" spans="2:41" x14ac:dyDescent="0.25">
      <c r="B20" s="26" t="s">
        <v>113</v>
      </c>
      <c r="C20" s="265">
        <v>23900153462</v>
      </c>
      <c r="D20" s="265">
        <v>24076509771.16</v>
      </c>
      <c r="E20" s="265">
        <v>1432003255.3599999</v>
      </c>
      <c r="F20" s="265">
        <v>1827071497.8600001</v>
      </c>
      <c r="G20" s="265">
        <v>1824729771.1900003</v>
      </c>
      <c r="H20" s="265">
        <v>1813970369.9899998</v>
      </c>
      <c r="I20" s="265">
        <v>1875675336.55</v>
      </c>
      <c r="J20" s="265">
        <v>1714354656.6600001</v>
      </c>
      <c r="K20" s="265">
        <v>1641240925.77</v>
      </c>
      <c r="L20" s="265">
        <v>1889552601.3299999</v>
      </c>
      <c r="M20" s="265">
        <v>1894210944.3399999</v>
      </c>
      <c r="N20" s="265">
        <v>1723590642.53</v>
      </c>
      <c r="O20" s="265">
        <v>2573488142.4699998</v>
      </c>
      <c r="P20" s="265">
        <v>3361476669.54</v>
      </c>
      <c r="Q20" s="265">
        <f t="shared" si="1"/>
        <v>23571364813.59</v>
      </c>
      <c r="R20" s="12"/>
      <c r="S20" s="12"/>
      <c r="T20" s="105"/>
      <c r="U20" s="105"/>
      <c r="V20" s="105"/>
      <c r="W20" s="105"/>
      <c r="AL20" s="117"/>
    </row>
    <row r="21" spans="2:41" x14ac:dyDescent="0.25">
      <c r="B21" s="26" t="s">
        <v>249</v>
      </c>
      <c r="C21" s="265">
        <v>4262585266</v>
      </c>
      <c r="D21" s="265">
        <v>3026374527.7599993</v>
      </c>
      <c r="E21" s="265">
        <v>61663129.469999999</v>
      </c>
      <c r="F21" s="265">
        <v>108971467.81</v>
      </c>
      <c r="G21" s="265">
        <v>107335968.78</v>
      </c>
      <c r="H21" s="265">
        <v>211652157.31999999</v>
      </c>
      <c r="I21" s="265">
        <v>110923181.83000001</v>
      </c>
      <c r="J21" s="265">
        <v>194186926.84999999</v>
      </c>
      <c r="K21" s="265">
        <v>252158156.41</v>
      </c>
      <c r="L21" s="265">
        <v>102289609.68000001</v>
      </c>
      <c r="M21" s="265">
        <v>144685928.07999998</v>
      </c>
      <c r="N21" s="265">
        <v>128138184.06000002</v>
      </c>
      <c r="O21" s="265">
        <v>313855435.49000001</v>
      </c>
      <c r="P21" s="265">
        <v>454259062.56999999</v>
      </c>
      <c r="Q21" s="265">
        <f t="shared" si="1"/>
        <v>2190119208.3499999</v>
      </c>
      <c r="R21" s="12"/>
      <c r="S21" s="12"/>
      <c r="T21" s="12"/>
      <c r="U21" s="12"/>
      <c r="V21" s="12"/>
      <c r="W21" s="12"/>
      <c r="AL21" s="117"/>
    </row>
    <row r="22" spans="2:41" x14ac:dyDescent="0.25">
      <c r="B22" s="27" t="s">
        <v>250</v>
      </c>
      <c r="C22" s="265">
        <v>57987359</v>
      </c>
      <c r="D22" s="265">
        <v>59530026</v>
      </c>
      <c r="E22" s="265">
        <v>2999910.89</v>
      </c>
      <c r="F22" s="265">
        <v>4130364.2200000007</v>
      </c>
      <c r="G22" s="265">
        <v>5311632.09</v>
      </c>
      <c r="H22" s="265">
        <v>3790101.75</v>
      </c>
      <c r="I22" s="265">
        <v>3847440.15</v>
      </c>
      <c r="J22" s="265">
        <v>3946149.81</v>
      </c>
      <c r="K22" s="265">
        <v>3820660.01</v>
      </c>
      <c r="L22" s="265">
        <v>5038013.05</v>
      </c>
      <c r="M22" s="265">
        <v>4125655.2099999995</v>
      </c>
      <c r="N22" s="265">
        <v>5923533.3600000003</v>
      </c>
      <c r="O22" s="265">
        <v>7161577.3899999997</v>
      </c>
      <c r="P22" s="265">
        <v>9225537.75</v>
      </c>
      <c r="Q22" s="265">
        <f t="shared" si="1"/>
        <v>59320575.68</v>
      </c>
      <c r="R22" s="12"/>
      <c r="S22" s="12"/>
      <c r="T22" s="12"/>
      <c r="U22" s="12"/>
      <c r="V22" s="12"/>
      <c r="W22" s="12"/>
      <c r="AL22" s="117"/>
    </row>
    <row r="23" spans="2:41" x14ac:dyDescent="0.25">
      <c r="B23" s="25" t="s">
        <v>116</v>
      </c>
      <c r="C23" s="264">
        <f t="shared" ref="C23:P23" si="5">SUM(C24:C29)</f>
        <v>38078271355</v>
      </c>
      <c r="D23" s="264">
        <f t="shared" si="5"/>
        <v>41451626344.889999</v>
      </c>
      <c r="E23" s="264">
        <f t="shared" si="5"/>
        <v>2380780427.4500003</v>
      </c>
      <c r="F23" s="264">
        <f t="shared" si="5"/>
        <v>4882094017.3699999</v>
      </c>
      <c r="G23" s="264">
        <f t="shared" si="5"/>
        <v>2636585610.7799997</v>
      </c>
      <c r="H23" s="264">
        <f t="shared" si="5"/>
        <v>2625067113.8100004</v>
      </c>
      <c r="I23" s="264">
        <f t="shared" si="5"/>
        <v>2823667036.7899995</v>
      </c>
      <c r="J23" s="264">
        <f t="shared" si="5"/>
        <v>2815408579.1900005</v>
      </c>
      <c r="K23" s="264">
        <f t="shared" si="5"/>
        <v>2782440176.25</v>
      </c>
      <c r="L23" s="264">
        <f t="shared" si="5"/>
        <v>3165207883.96</v>
      </c>
      <c r="M23" s="264">
        <f t="shared" si="5"/>
        <v>2900255085.4900002</v>
      </c>
      <c r="N23" s="264">
        <f t="shared" si="5"/>
        <v>2971980820.7199998</v>
      </c>
      <c r="O23" s="264">
        <f t="shared" si="5"/>
        <v>3754409356.3099995</v>
      </c>
      <c r="P23" s="264">
        <f t="shared" si="5"/>
        <v>6472853745.4100008</v>
      </c>
      <c r="Q23" s="264">
        <f t="shared" si="1"/>
        <v>40210749853.530006</v>
      </c>
      <c r="R23" s="12"/>
      <c r="S23" s="12"/>
      <c r="T23" s="12"/>
      <c r="U23" s="12"/>
      <c r="V23" s="12"/>
      <c r="W23" s="12"/>
      <c r="AL23" s="117"/>
    </row>
    <row r="24" spans="2:41" x14ac:dyDescent="0.25">
      <c r="B24" s="26" t="s">
        <v>117</v>
      </c>
      <c r="C24" s="265">
        <v>14718193914</v>
      </c>
      <c r="D24" s="265">
        <v>15685716799.050001</v>
      </c>
      <c r="E24" s="265">
        <v>881071379.53999996</v>
      </c>
      <c r="F24" s="265">
        <v>1233430038.8999999</v>
      </c>
      <c r="G24" s="265">
        <v>1046613446.63</v>
      </c>
      <c r="H24" s="265">
        <v>1064552148.3</v>
      </c>
      <c r="I24" s="265">
        <v>1110972651.2699997</v>
      </c>
      <c r="J24" s="265">
        <v>1161519373.1300001</v>
      </c>
      <c r="K24" s="265">
        <v>1124565841.1700001</v>
      </c>
      <c r="L24" s="265">
        <v>1107100112.72</v>
      </c>
      <c r="M24" s="265">
        <v>1135626934.1500001</v>
      </c>
      <c r="N24" s="265">
        <v>1152442651.8399999</v>
      </c>
      <c r="O24" s="265">
        <v>1825697553.47</v>
      </c>
      <c r="P24" s="265">
        <v>2199655357.9400001</v>
      </c>
      <c r="Q24" s="265">
        <f t="shared" si="1"/>
        <v>15043247489.059999</v>
      </c>
      <c r="R24" s="12"/>
      <c r="S24" s="12"/>
      <c r="T24" s="12"/>
      <c r="U24" s="12"/>
      <c r="V24" s="12"/>
      <c r="W24" s="12"/>
      <c r="AL24" s="117"/>
    </row>
    <row r="25" spans="2:41" x14ac:dyDescent="0.25">
      <c r="B25" s="26" t="s">
        <v>208</v>
      </c>
      <c r="C25" s="265">
        <v>450321801</v>
      </c>
      <c r="D25" s="265">
        <v>615989759</v>
      </c>
      <c r="E25" s="265">
        <v>17829104.210000001</v>
      </c>
      <c r="F25" s="265">
        <v>23029390.220000003</v>
      </c>
      <c r="G25" s="265">
        <v>21023971.25</v>
      </c>
      <c r="H25" s="265">
        <v>21003780.170000002</v>
      </c>
      <c r="I25" s="265">
        <v>23863566.490000002</v>
      </c>
      <c r="J25" s="265">
        <v>22135788.48</v>
      </c>
      <c r="K25" s="265">
        <v>22671344.799999997</v>
      </c>
      <c r="L25" s="265">
        <v>15133483.560000001</v>
      </c>
      <c r="M25" s="265">
        <v>54145637.030000001</v>
      </c>
      <c r="N25" s="265">
        <v>55738840.689999998</v>
      </c>
      <c r="O25" s="265">
        <v>64255904.099999994</v>
      </c>
      <c r="P25" s="265">
        <v>196564563.59999999</v>
      </c>
      <c r="Q25" s="265">
        <f t="shared" si="1"/>
        <v>537395374.60000002</v>
      </c>
      <c r="R25" s="12"/>
      <c r="S25" s="12"/>
      <c r="T25" s="12"/>
      <c r="U25" s="12"/>
      <c r="V25" s="12"/>
      <c r="W25" s="12"/>
      <c r="AL25" s="117"/>
    </row>
    <row r="26" spans="2:41" x14ac:dyDescent="0.25">
      <c r="B26" s="26" t="s">
        <v>118</v>
      </c>
      <c r="C26" s="265">
        <v>14977279156</v>
      </c>
      <c r="D26" s="265">
        <v>15258955104</v>
      </c>
      <c r="E26" s="265">
        <v>1099395048.95</v>
      </c>
      <c r="F26" s="265">
        <v>1130087577.6099999</v>
      </c>
      <c r="G26" s="265">
        <v>1126272447.4200001</v>
      </c>
      <c r="H26" s="265">
        <v>1106743223.71</v>
      </c>
      <c r="I26" s="265">
        <v>1144713922.8099999</v>
      </c>
      <c r="J26" s="265">
        <v>1178014869.28</v>
      </c>
      <c r="K26" s="265">
        <v>1158065417.7399998</v>
      </c>
      <c r="L26" s="265">
        <v>1578805647.77</v>
      </c>
      <c r="M26" s="265">
        <v>1149251449.1900001</v>
      </c>
      <c r="N26" s="265">
        <v>1151640215.24</v>
      </c>
      <c r="O26" s="265">
        <v>1177359786.54</v>
      </c>
      <c r="P26" s="265">
        <v>2170568987.9200001</v>
      </c>
      <c r="Q26" s="265">
        <f t="shared" si="1"/>
        <v>15170918594.18</v>
      </c>
      <c r="R26" s="12"/>
      <c r="S26" s="12"/>
      <c r="T26" s="12"/>
      <c r="U26" s="12"/>
      <c r="V26" s="12"/>
      <c r="W26" s="12"/>
      <c r="AL26" s="117"/>
    </row>
    <row r="27" spans="2:41" x14ac:dyDescent="0.25">
      <c r="B27" s="26" t="s">
        <v>119</v>
      </c>
      <c r="C27" s="265">
        <v>3004555884</v>
      </c>
      <c r="D27" s="265">
        <v>4004555884</v>
      </c>
      <c r="E27" s="265">
        <v>63911220</v>
      </c>
      <c r="F27" s="265">
        <v>2151856392</v>
      </c>
      <c r="G27" s="265">
        <v>72041157.659999996</v>
      </c>
      <c r="H27" s="265">
        <v>71687849.810000002</v>
      </c>
      <c r="I27" s="265">
        <v>71485994.409999996</v>
      </c>
      <c r="J27" s="265">
        <v>72144464.5</v>
      </c>
      <c r="K27" s="265">
        <v>72079535.329999998</v>
      </c>
      <c r="L27" s="265">
        <v>73059081.230000004</v>
      </c>
      <c r="M27" s="265">
        <v>73170613.840000004</v>
      </c>
      <c r="N27" s="265">
        <v>73560119.329999998</v>
      </c>
      <c r="O27" s="265">
        <v>67027975.409999996</v>
      </c>
      <c r="P27" s="265">
        <v>1063911220.6900002</v>
      </c>
      <c r="Q27" s="265">
        <f t="shared" si="1"/>
        <v>3925935624.2099996</v>
      </c>
      <c r="R27" s="12"/>
      <c r="S27" s="12"/>
      <c r="T27" s="12"/>
      <c r="U27" s="12"/>
      <c r="V27" s="12"/>
      <c r="W27" s="12"/>
      <c r="AL27" s="117"/>
    </row>
    <row r="28" spans="2:41" x14ac:dyDescent="0.25">
      <c r="B28" s="26" t="s">
        <v>120</v>
      </c>
      <c r="C28" s="265">
        <v>1912489092</v>
      </c>
      <c r="D28" s="265">
        <v>2011919619.8399999</v>
      </c>
      <c r="E28" s="265">
        <v>68002601.219999999</v>
      </c>
      <c r="F28" s="265">
        <v>97560224.310000002</v>
      </c>
      <c r="G28" s="265">
        <v>115217971.41</v>
      </c>
      <c r="H28" s="265">
        <v>89528992.5</v>
      </c>
      <c r="I28" s="265">
        <v>106315763.38</v>
      </c>
      <c r="J28" s="265">
        <v>123064239.21000001</v>
      </c>
      <c r="K28" s="265">
        <v>147921804</v>
      </c>
      <c r="L28" s="265">
        <v>135295621.44</v>
      </c>
      <c r="M28" s="265">
        <v>129176920.80000001</v>
      </c>
      <c r="N28" s="265">
        <v>127090520.2</v>
      </c>
      <c r="O28" s="265">
        <v>195498319.73000002</v>
      </c>
      <c r="P28" s="265">
        <v>372606763.56</v>
      </c>
      <c r="Q28" s="265">
        <f t="shared" si="1"/>
        <v>1707279741.76</v>
      </c>
      <c r="R28" s="12"/>
      <c r="S28" s="12"/>
      <c r="T28" s="12"/>
      <c r="U28" s="12"/>
      <c r="V28" s="12"/>
      <c r="W28" s="12"/>
      <c r="AL28" s="117"/>
    </row>
    <row r="29" spans="2:41" x14ac:dyDescent="0.25">
      <c r="B29" s="27" t="s">
        <v>251</v>
      </c>
      <c r="C29" s="265">
        <v>3015431508</v>
      </c>
      <c r="D29" s="265">
        <v>3874489179</v>
      </c>
      <c r="E29" s="265">
        <v>250571073.53</v>
      </c>
      <c r="F29" s="265">
        <v>246130394.33000001</v>
      </c>
      <c r="G29" s="265">
        <v>255416616.41</v>
      </c>
      <c r="H29" s="265">
        <v>271551119.31999999</v>
      </c>
      <c r="I29" s="265">
        <v>366315138.43000001</v>
      </c>
      <c r="J29" s="265">
        <v>258529844.58999997</v>
      </c>
      <c r="K29" s="265">
        <v>257136233.21000001</v>
      </c>
      <c r="L29" s="265">
        <v>255813937.24000001</v>
      </c>
      <c r="M29" s="265">
        <v>358883530.48000002</v>
      </c>
      <c r="N29" s="265">
        <v>411508473.42000002</v>
      </c>
      <c r="O29" s="265">
        <v>424569817.06</v>
      </c>
      <c r="P29" s="265">
        <v>469546851.69999999</v>
      </c>
      <c r="Q29" s="265">
        <f t="shared" si="1"/>
        <v>3825973029.7199998</v>
      </c>
      <c r="R29" s="12"/>
      <c r="S29" s="12"/>
      <c r="T29" s="12"/>
      <c r="U29" s="12"/>
      <c r="V29" s="12"/>
      <c r="W29" s="12"/>
      <c r="AL29" s="117"/>
    </row>
    <row r="30" spans="2:41" x14ac:dyDescent="0.25">
      <c r="B30" s="24" t="s">
        <v>122</v>
      </c>
      <c r="C30" s="263">
        <f t="shared" ref="C30:P30" si="6">C31+C34+C37+C39+C41+C45+C51+C53+C55</f>
        <v>112199782171</v>
      </c>
      <c r="D30" s="263">
        <f t="shared" si="6"/>
        <v>116313190592.86</v>
      </c>
      <c r="E30" s="263">
        <f t="shared" si="6"/>
        <v>5071348151.9399996</v>
      </c>
      <c r="F30" s="263">
        <f t="shared" si="6"/>
        <v>9400390559.829998</v>
      </c>
      <c r="G30" s="263">
        <f t="shared" si="6"/>
        <v>7117728818.8000002</v>
      </c>
      <c r="H30" s="263">
        <f t="shared" si="6"/>
        <v>7891509897.2200012</v>
      </c>
      <c r="I30" s="263">
        <f t="shared" si="6"/>
        <v>8039381802.8500004</v>
      </c>
      <c r="J30" s="263">
        <f t="shared" si="6"/>
        <v>9711012185.5899982</v>
      </c>
      <c r="K30" s="263">
        <f t="shared" si="6"/>
        <v>8526278278.6899986</v>
      </c>
      <c r="L30" s="263">
        <f t="shared" si="6"/>
        <v>8972033400.8799992</v>
      </c>
      <c r="M30" s="263">
        <f t="shared" si="6"/>
        <v>5867746628.3599997</v>
      </c>
      <c r="N30" s="263">
        <f t="shared" si="6"/>
        <v>7017008949.8500004</v>
      </c>
      <c r="O30" s="263">
        <f t="shared" si="6"/>
        <v>9317238310.4500008</v>
      </c>
      <c r="P30" s="263">
        <f t="shared" si="6"/>
        <v>16418127182.159998</v>
      </c>
      <c r="Q30" s="263">
        <f t="shared" si="1"/>
        <v>103349804166.62</v>
      </c>
      <c r="R30" s="12"/>
      <c r="S30" s="12"/>
      <c r="T30" s="12"/>
      <c r="U30" s="12"/>
      <c r="V30" s="12"/>
      <c r="W30" s="12"/>
      <c r="AL30" s="117"/>
      <c r="AM30" s="117"/>
      <c r="AN30" s="117"/>
      <c r="AO30" s="117"/>
    </row>
    <row r="31" spans="2:41" x14ac:dyDescent="0.25">
      <c r="B31" s="28" t="s">
        <v>123</v>
      </c>
      <c r="C31" s="264">
        <f t="shared" ref="C31:K31" si="7">SUM(C32:C33)</f>
        <v>7557192363</v>
      </c>
      <c r="D31" s="264">
        <f t="shared" si="7"/>
        <v>7649254844.2300005</v>
      </c>
      <c r="E31" s="264">
        <f t="shared" si="7"/>
        <v>351893877.46000004</v>
      </c>
      <c r="F31" s="264">
        <f t="shared" si="7"/>
        <v>567660996.73000002</v>
      </c>
      <c r="G31" s="264">
        <f t="shared" si="7"/>
        <v>469365696.64999998</v>
      </c>
      <c r="H31" s="264">
        <f t="shared" si="7"/>
        <v>459299405.63</v>
      </c>
      <c r="I31" s="264">
        <f t="shared" si="7"/>
        <v>726325086.39999998</v>
      </c>
      <c r="J31" s="264">
        <f t="shared" si="7"/>
        <v>507360870.64000005</v>
      </c>
      <c r="K31" s="264">
        <f t="shared" si="7"/>
        <v>594949437.99000001</v>
      </c>
      <c r="L31" s="264">
        <f>SUM(L32:L33)</f>
        <v>679733817.57000005</v>
      </c>
      <c r="M31" s="264">
        <f>SUM(M32:M33)</f>
        <v>445796488.63</v>
      </c>
      <c r="N31" s="264">
        <f>SUM(N32:N33)</f>
        <v>524212765.68999994</v>
      </c>
      <c r="O31" s="264">
        <f>SUM(O32:O33)</f>
        <v>764857641.03999996</v>
      </c>
      <c r="P31" s="264">
        <f>SUM(P32:P33)</f>
        <v>1169373133.8900001</v>
      </c>
      <c r="Q31" s="264">
        <f t="shared" si="1"/>
        <v>7260829218.3199997</v>
      </c>
      <c r="R31" s="12"/>
      <c r="S31" s="12"/>
      <c r="T31" s="12"/>
      <c r="U31" s="12"/>
      <c r="V31" s="12"/>
      <c r="W31" s="12"/>
      <c r="AL31" s="117"/>
      <c r="AM31" s="117"/>
      <c r="AN31" s="117"/>
      <c r="AO31" s="117"/>
    </row>
    <row r="32" spans="2:41" x14ac:dyDescent="0.25">
      <c r="B32" s="29" t="s">
        <v>124</v>
      </c>
      <c r="C32" s="265">
        <v>6562653262</v>
      </c>
      <c r="D32" s="265">
        <v>6618601875.6700001</v>
      </c>
      <c r="E32" s="265">
        <v>304967515.10000002</v>
      </c>
      <c r="F32" s="265">
        <v>508442420.84000003</v>
      </c>
      <c r="G32" s="265">
        <v>401120452.38</v>
      </c>
      <c r="H32" s="265">
        <v>404399852.10000002</v>
      </c>
      <c r="I32" s="265">
        <v>652213088.17999995</v>
      </c>
      <c r="J32" s="265">
        <v>419080708.09000003</v>
      </c>
      <c r="K32" s="265">
        <v>516685862.76999998</v>
      </c>
      <c r="L32" s="265">
        <v>622375429.72000003</v>
      </c>
      <c r="M32" s="265">
        <v>387116079.82999998</v>
      </c>
      <c r="N32" s="265">
        <v>464074814.15999997</v>
      </c>
      <c r="O32" s="265">
        <v>662753800.76999998</v>
      </c>
      <c r="P32" s="265">
        <v>1017675052.4100001</v>
      </c>
      <c r="Q32" s="265">
        <f t="shared" si="1"/>
        <v>6360905076.3500004</v>
      </c>
      <c r="R32" s="12"/>
      <c r="S32" s="12"/>
      <c r="T32" s="12"/>
      <c r="U32" s="12"/>
      <c r="V32" s="12"/>
      <c r="W32" s="12"/>
      <c r="AL32" s="117"/>
      <c r="AM32" s="117"/>
      <c r="AN32" s="117"/>
      <c r="AO32" s="117"/>
    </row>
    <row r="33" spans="2:41" x14ac:dyDescent="0.25">
      <c r="B33" s="29" t="s">
        <v>125</v>
      </c>
      <c r="C33" s="265">
        <v>994539101</v>
      </c>
      <c r="D33" s="265">
        <v>1030652968.5600001</v>
      </c>
      <c r="E33" s="265">
        <v>46926362.359999999</v>
      </c>
      <c r="F33" s="265">
        <v>59218575.890000001</v>
      </c>
      <c r="G33" s="265">
        <v>68245244.269999996</v>
      </c>
      <c r="H33" s="265">
        <v>54899553.530000001</v>
      </c>
      <c r="I33" s="265">
        <v>74111998.220000014</v>
      </c>
      <c r="J33" s="265">
        <v>88280162.549999997</v>
      </c>
      <c r="K33" s="265">
        <v>78263575.220000014</v>
      </c>
      <c r="L33" s="265">
        <v>57358387.850000001</v>
      </c>
      <c r="M33" s="265">
        <v>58680408.800000004</v>
      </c>
      <c r="N33" s="265">
        <v>60137951.530000001</v>
      </c>
      <c r="O33" s="265">
        <v>102103840.27</v>
      </c>
      <c r="P33" s="265">
        <v>151698081.48000002</v>
      </c>
      <c r="Q33" s="265">
        <f t="shared" si="1"/>
        <v>899924141.97000003</v>
      </c>
      <c r="R33" s="12"/>
      <c r="S33" s="12"/>
      <c r="T33" s="12"/>
      <c r="U33" s="12"/>
      <c r="V33" s="12"/>
      <c r="W33" s="12"/>
      <c r="AL33" s="117"/>
      <c r="AM33" s="117"/>
      <c r="AN33" s="117"/>
      <c r="AO33" s="117"/>
    </row>
    <row r="34" spans="2:41" x14ac:dyDescent="0.25">
      <c r="B34" s="28" t="s">
        <v>126</v>
      </c>
      <c r="C34" s="264">
        <f t="shared" ref="C34:K34" si="8">SUM(C35:C36)</f>
        <v>11491466114</v>
      </c>
      <c r="D34" s="264">
        <f t="shared" si="8"/>
        <v>12580733603.23</v>
      </c>
      <c r="E34" s="264">
        <f t="shared" si="8"/>
        <v>598798728.83000004</v>
      </c>
      <c r="F34" s="264">
        <f t="shared" si="8"/>
        <v>720938425.69000006</v>
      </c>
      <c r="G34" s="264">
        <f t="shared" si="8"/>
        <v>864160231.83000016</v>
      </c>
      <c r="H34" s="264">
        <f t="shared" si="8"/>
        <v>970128915.00000012</v>
      </c>
      <c r="I34" s="264">
        <f t="shared" si="8"/>
        <v>1059114877.05</v>
      </c>
      <c r="J34" s="264">
        <f t="shared" si="8"/>
        <v>984064479.82999992</v>
      </c>
      <c r="K34" s="264">
        <f t="shared" si="8"/>
        <v>838822384.9000001</v>
      </c>
      <c r="L34" s="264">
        <f>SUM(L35:L36)</f>
        <v>1001553902.4799999</v>
      </c>
      <c r="M34" s="264">
        <f>SUM(M35:M36)</f>
        <v>963356995.02999985</v>
      </c>
      <c r="N34" s="264">
        <f>SUM(N35:N36)</f>
        <v>1096625017.0100002</v>
      </c>
      <c r="O34" s="264">
        <f>SUM(O35:O36)</f>
        <v>1132500346.0799999</v>
      </c>
      <c r="P34" s="264">
        <f>SUM(P35:P36)</f>
        <v>1618368174.4300001</v>
      </c>
      <c r="Q34" s="264">
        <f t="shared" si="1"/>
        <v>11848432478.160002</v>
      </c>
      <c r="R34" s="12"/>
      <c r="S34" s="12"/>
      <c r="T34" s="12"/>
      <c r="U34" s="12"/>
      <c r="V34" s="12"/>
      <c r="W34" s="12"/>
      <c r="AL34" s="117"/>
      <c r="AM34" s="117"/>
      <c r="AN34" s="117"/>
      <c r="AO34" s="117"/>
    </row>
    <row r="35" spans="2:41" x14ac:dyDescent="0.25">
      <c r="B35" s="29" t="s">
        <v>127</v>
      </c>
      <c r="C35" s="265">
        <v>11392268849</v>
      </c>
      <c r="D35" s="265">
        <v>12473111077.23</v>
      </c>
      <c r="E35" s="265">
        <v>593154137.33000004</v>
      </c>
      <c r="F35" s="265">
        <v>715100438.19000006</v>
      </c>
      <c r="G35" s="265">
        <v>858329095.87000012</v>
      </c>
      <c r="H35" s="265">
        <v>958698199.54000008</v>
      </c>
      <c r="I35" s="265">
        <v>1049462018.25</v>
      </c>
      <c r="J35" s="265">
        <v>975852686.66999996</v>
      </c>
      <c r="K35" s="265">
        <v>832817447.41000009</v>
      </c>
      <c r="L35" s="265">
        <v>989746142.42999995</v>
      </c>
      <c r="M35" s="265">
        <v>955492735.71999991</v>
      </c>
      <c r="N35" s="265">
        <v>1088175544.0400002</v>
      </c>
      <c r="O35" s="265">
        <v>1123054375.9199998</v>
      </c>
      <c r="P35" s="265">
        <v>1601294742.25</v>
      </c>
      <c r="Q35" s="265">
        <f t="shared" si="1"/>
        <v>11741177563.620001</v>
      </c>
      <c r="R35" s="12"/>
      <c r="S35" s="12"/>
      <c r="T35" s="12"/>
      <c r="U35" s="12"/>
      <c r="V35" s="12"/>
      <c r="W35" s="12"/>
      <c r="AL35" s="117"/>
      <c r="AM35" s="117"/>
      <c r="AN35" s="117"/>
      <c r="AO35" s="117"/>
    </row>
    <row r="36" spans="2:41" x14ac:dyDescent="0.25">
      <c r="B36" s="29" t="s">
        <v>128</v>
      </c>
      <c r="C36" s="265">
        <v>99197265</v>
      </c>
      <c r="D36" s="265">
        <v>107622526</v>
      </c>
      <c r="E36" s="265">
        <v>5644591.5</v>
      </c>
      <c r="F36" s="265">
        <v>5837987.5</v>
      </c>
      <c r="G36" s="265">
        <v>5831135.96</v>
      </c>
      <c r="H36" s="265">
        <v>11430715.460000001</v>
      </c>
      <c r="I36" s="265">
        <v>9652858.8000000007</v>
      </c>
      <c r="J36" s="265">
        <v>8211793.1600000011</v>
      </c>
      <c r="K36" s="265">
        <v>6004937.4900000002</v>
      </c>
      <c r="L36" s="265">
        <v>11807760.050000001</v>
      </c>
      <c r="M36" s="265">
        <v>7864259.3099999996</v>
      </c>
      <c r="N36" s="265">
        <v>8449472.9700000007</v>
      </c>
      <c r="O36" s="265">
        <v>9445970.1600000001</v>
      </c>
      <c r="P36" s="265">
        <v>17073432.18</v>
      </c>
      <c r="Q36" s="265">
        <f t="shared" si="1"/>
        <v>107254914.53999999</v>
      </c>
      <c r="R36" s="12"/>
      <c r="S36" s="12"/>
      <c r="T36" s="12"/>
      <c r="U36" s="12"/>
      <c r="V36" s="12"/>
      <c r="W36" s="12"/>
      <c r="AL36" s="117"/>
      <c r="AM36" s="117"/>
      <c r="AN36" s="117"/>
      <c r="AO36" s="117"/>
    </row>
    <row r="37" spans="2:41" x14ac:dyDescent="0.25">
      <c r="B37" s="28" t="s">
        <v>130</v>
      </c>
      <c r="C37" s="264">
        <f t="shared" ref="C37:K37" si="9">SUM(C38)</f>
        <v>6018879031</v>
      </c>
      <c r="D37" s="264">
        <f t="shared" si="9"/>
        <v>10768580286.639999</v>
      </c>
      <c r="E37" s="264">
        <f t="shared" si="9"/>
        <v>93813570</v>
      </c>
      <c r="F37" s="264">
        <f t="shared" si="9"/>
        <v>1755402302.5999999</v>
      </c>
      <c r="G37" s="264">
        <f t="shared" si="9"/>
        <v>553182894.96000004</v>
      </c>
      <c r="H37" s="264">
        <f t="shared" si="9"/>
        <v>394839805.02999997</v>
      </c>
      <c r="I37" s="264">
        <f t="shared" si="9"/>
        <v>280090219.08000004</v>
      </c>
      <c r="J37" s="264">
        <f t="shared" si="9"/>
        <v>739226266.06999993</v>
      </c>
      <c r="K37" s="264">
        <f t="shared" si="9"/>
        <v>532006060.66000003</v>
      </c>
      <c r="L37" s="264">
        <f>SUM(L38)</f>
        <v>835082450.75999999</v>
      </c>
      <c r="M37" s="264">
        <f>SUM(M38)</f>
        <v>322670607.62</v>
      </c>
      <c r="N37" s="264">
        <f>SUM(N38)</f>
        <v>232961417.71000001</v>
      </c>
      <c r="O37" s="264">
        <f>SUM(O38)</f>
        <v>336561425.56</v>
      </c>
      <c r="P37" s="264">
        <f>SUM(P38)</f>
        <v>2896124585.2799997</v>
      </c>
      <c r="Q37" s="264">
        <f t="shared" si="1"/>
        <v>8971961605.3299999</v>
      </c>
      <c r="R37" s="12"/>
      <c r="S37" s="12"/>
      <c r="T37" s="12"/>
      <c r="U37" s="12"/>
      <c r="V37" s="12"/>
      <c r="W37" s="12"/>
      <c r="AL37" s="117"/>
      <c r="AM37" s="117"/>
      <c r="AN37" s="117"/>
      <c r="AO37" s="117"/>
    </row>
    <row r="38" spans="2:41" x14ac:dyDescent="0.25">
      <c r="B38" s="29" t="s">
        <v>131</v>
      </c>
      <c r="C38" s="265">
        <v>6018879031</v>
      </c>
      <c r="D38" s="265">
        <v>10768580286.639999</v>
      </c>
      <c r="E38" s="265">
        <v>93813570</v>
      </c>
      <c r="F38" s="265">
        <v>1755402302.5999999</v>
      </c>
      <c r="G38" s="265">
        <v>553182894.96000004</v>
      </c>
      <c r="H38" s="265">
        <v>394839805.02999997</v>
      </c>
      <c r="I38" s="265">
        <v>280090219.08000004</v>
      </c>
      <c r="J38" s="265">
        <v>739226266.06999993</v>
      </c>
      <c r="K38" s="265">
        <v>532006060.66000003</v>
      </c>
      <c r="L38" s="265">
        <v>835082450.75999999</v>
      </c>
      <c r="M38" s="265">
        <v>322670607.62</v>
      </c>
      <c r="N38" s="265">
        <v>232961417.71000001</v>
      </c>
      <c r="O38" s="265">
        <v>336561425.56</v>
      </c>
      <c r="P38" s="265">
        <v>2896124585.2799997</v>
      </c>
      <c r="Q38" s="265">
        <f t="shared" si="1"/>
        <v>8971961605.3299999</v>
      </c>
      <c r="R38" s="12"/>
      <c r="S38" s="12"/>
      <c r="T38" s="12"/>
      <c r="U38" s="12"/>
      <c r="V38" s="12"/>
      <c r="W38" s="12"/>
      <c r="AL38" s="117"/>
      <c r="AM38" s="117"/>
      <c r="AN38" s="117"/>
      <c r="AO38" s="117"/>
    </row>
    <row r="39" spans="2:41" x14ac:dyDescent="0.25">
      <c r="B39" s="28" t="s">
        <v>132</v>
      </c>
      <c r="C39" s="264">
        <f t="shared" ref="C39:K39" si="10">SUM(C40)</f>
        <v>35086041929</v>
      </c>
      <c r="D39" s="264">
        <f t="shared" si="10"/>
        <v>32629540014.75</v>
      </c>
      <c r="E39" s="264">
        <f t="shared" si="10"/>
        <v>2998613747.2399998</v>
      </c>
      <c r="F39" s="264">
        <f t="shared" si="10"/>
        <v>2972640799.5299997</v>
      </c>
      <c r="G39" s="264">
        <f t="shared" si="10"/>
        <v>2654993093.6100001</v>
      </c>
      <c r="H39" s="264">
        <f t="shared" si="10"/>
        <v>2263899042.1800003</v>
      </c>
      <c r="I39" s="264">
        <f t="shared" si="10"/>
        <v>2547292703.7200003</v>
      </c>
      <c r="J39" s="264">
        <f t="shared" si="10"/>
        <v>1913245129.2500002</v>
      </c>
      <c r="K39" s="264">
        <f t="shared" si="10"/>
        <v>2739521662.8599997</v>
      </c>
      <c r="L39" s="264">
        <f>SUM(L40)</f>
        <v>2265053584.1000004</v>
      </c>
      <c r="M39" s="264">
        <f>SUM(M40)</f>
        <v>1995188670.23</v>
      </c>
      <c r="N39" s="264">
        <f>SUM(N40)</f>
        <v>464003011.13</v>
      </c>
      <c r="O39" s="264">
        <f>SUM(O40)</f>
        <v>3718491455.9500003</v>
      </c>
      <c r="P39" s="264">
        <f>SUM(P40)</f>
        <v>4804674030.1099997</v>
      </c>
      <c r="Q39" s="264">
        <f t="shared" si="1"/>
        <v>31337616929.91</v>
      </c>
      <c r="R39" s="12"/>
      <c r="S39" s="12"/>
      <c r="T39" s="12"/>
      <c r="U39" s="12"/>
      <c r="V39" s="12"/>
      <c r="W39" s="12"/>
      <c r="AL39" s="117"/>
      <c r="AM39" s="117"/>
      <c r="AN39" s="117"/>
      <c r="AO39" s="117"/>
    </row>
    <row r="40" spans="2:41" x14ac:dyDescent="0.25">
      <c r="B40" s="29" t="s">
        <v>133</v>
      </c>
      <c r="C40" s="265">
        <v>35086041929</v>
      </c>
      <c r="D40" s="265">
        <v>32629540014.75</v>
      </c>
      <c r="E40" s="265">
        <v>2998613747.2399998</v>
      </c>
      <c r="F40" s="265">
        <v>2972640799.5299997</v>
      </c>
      <c r="G40" s="265">
        <v>2654993093.6100001</v>
      </c>
      <c r="H40" s="265">
        <v>2263899042.1800003</v>
      </c>
      <c r="I40" s="265">
        <v>2547292703.7200003</v>
      </c>
      <c r="J40" s="265">
        <v>1913245129.2500002</v>
      </c>
      <c r="K40" s="265">
        <v>2739521662.8599997</v>
      </c>
      <c r="L40" s="265">
        <v>2265053584.1000004</v>
      </c>
      <c r="M40" s="265">
        <v>1995188670.23</v>
      </c>
      <c r="N40" s="265">
        <v>464003011.13</v>
      </c>
      <c r="O40" s="302">
        <v>3718491455.9500003</v>
      </c>
      <c r="P40" s="265">
        <v>4804674030.1099997</v>
      </c>
      <c r="Q40" s="265">
        <f t="shared" si="1"/>
        <v>31337616929.91</v>
      </c>
      <c r="R40" s="12"/>
      <c r="S40" s="12"/>
      <c r="T40" s="12"/>
      <c r="U40" s="12"/>
      <c r="V40" s="12"/>
      <c r="W40" s="12"/>
      <c r="AL40" s="117"/>
      <c r="AM40" s="117"/>
      <c r="AN40" s="117"/>
      <c r="AO40" s="117"/>
    </row>
    <row r="41" spans="2:41" x14ac:dyDescent="0.25">
      <c r="B41" s="28" t="s">
        <v>136</v>
      </c>
      <c r="C41" s="264">
        <f t="shared" ref="C41:K41" si="11">SUM(C42:C44)</f>
        <v>504956771</v>
      </c>
      <c r="D41" s="264">
        <f t="shared" si="11"/>
        <v>383917304</v>
      </c>
      <c r="E41" s="264">
        <f t="shared" si="11"/>
        <v>24716387.969999999</v>
      </c>
      <c r="F41" s="264">
        <f t="shared" si="11"/>
        <v>27456878.920000002</v>
      </c>
      <c r="G41" s="264">
        <f t="shared" si="11"/>
        <v>29456995.499999996</v>
      </c>
      <c r="H41" s="264">
        <f t="shared" si="11"/>
        <v>27360585.09</v>
      </c>
      <c r="I41" s="264">
        <f t="shared" si="11"/>
        <v>28419320.93</v>
      </c>
      <c r="J41" s="264">
        <f t="shared" si="11"/>
        <v>27925551.800000001</v>
      </c>
      <c r="K41" s="264">
        <f t="shared" si="11"/>
        <v>29730460.370000001</v>
      </c>
      <c r="L41" s="264">
        <f>SUM(L42:L44)</f>
        <v>28788905.289999999</v>
      </c>
      <c r="M41" s="264">
        <f>SUM(M42:M44)</f>
        <v>30558982.23</v>
      </c>
      <c r="N41" s="264">
        <f>SUM(N42:N44)</f>
        <v>28853543.979999997</v>
      </c>
      <c r="O41" s="264">
        <f>SUM(O42:O44)</f>
        <v>37390820.869999997</v>
      </c>
      <c r="P41" s="264">
        <f>SUM(P42:P44)</f>
        <v>50113720.170000002</v>
      </c>
      <c r="Q41" s="264">
        <f t="shared" si="1"/>
        <v>370772153.12</v>
      </c>
      <c r="R41" s="12"/>
      <c r="S41" s="12"/>
      <c r="T41" s="12"/>
      <c r="U41" s="12"/>
      <c r="V41" s="12"/>
      <c r="W41" s="12"/>
      <c r="AL41" s="117"/>
      <c r="AM41" s="117"/>
      <c r="AN41" s="117"/>
      <c r="AO41" s="117"/>
    </row>
    <row r="42" spans="2:41" x14ac:dyDescent="0.25">
      <c r="B42" s="29" t="s">
        <v>137</v>
      </c>
      <c r="C42" s="265">
        <v>379956771</v>
      </c>
      <c r="D42" s="265">
        <v>383917304</v>
      </c>
      <c r="E42" s="265">
        <v>24716387.969999999</v>
      </c>
      <c r="F42" s="265">
        <v>27456878.920000002</v>
      </c>
      <c r="G42" s="265">
        <v>29456995.499999996</v>
      </c>
      <c r="H42" s="265">
        <v>27360585.09</v>
      </c>
      <c r="I42" s="265">
        <v>28419320.93</v>
      </c>
      <c r="J42" s="265">
        <v>27925551.800000001</v>
      </c>
      <c r="K42" s="265">
        <v>29730460.370000001</v>
      </c>
      <c r="L42" s="265">
        <v>28788905.289999999</v>
      </c>
      <c r="M42" s="265">
        <v>30558982.23</v>
      </c>
      <c r="N42" s="265">
        <v>28853543.979999997</v>
      </c>
      <c r="O42" s="265">
        <v>37390820.869999997</v>
      </c>
      <c r="P42" s="265">
        <v>50113720.170000002</v>
      </c>
      <c r="Q42" s="265">
        <f t="shared" si="1"/>
        <v>370772153.12</v>
      </c>
      <c r="R42" s="12"/>
      <c r="S42" s="12"/>
      <c r="T42" s="12"/>
      <c r="U42" s="12"/>
      <c r="V42" s="12"/>
      <c r="W42" s="12"/>
      <c r="AL42" s="117"/>
      <c r="AM42" s="117"/>
      <c r="AN42" s="117"/>
      <c r="AO42" s="117"/>
    </row>
    <row r="43" spans="2:41" x14ac:dyDescent="0.25">
      <c r="B43" s="29" t="s">
        <v>209</v>
      </c>
      <c r="C43" s="265">
        <v>125000000</v>
      </c>
      <c r="D43" s="16">
        <v>0</v>
      </c>
      <c r="E43" s="16">
        <v>0</v>
      </c>
      <c r="F43" s="16">
        <v>0</v>
      </c>
      <c r="G43" s="16">
        <v>0</v>
      </c>
      <c r="H43" s="16">
        <v>0</v>
      </c>
      <c r="I43" s="16">
        <v>0</v>
      </c>
      <c r="J43" s="16">
        <v>0</v>
      </c>
      <c r="K43" s="16">
        <v>0</v>
      </c>
      <c r="L43" s="16">
        <v>0</v>
      </c>
      <c r="M43" s="16">
        <v>0</v>
      </c>
      <c r="N43" s="16">
        <v>0</v>
      </c>
      <c r="O43" s="16">
        <v>0</v>
      </c>
      <c r="P43" s="16">
        <v>0</v>
      </c>
      <c r="Q43" s="16">
        <f t="shared" si="1"/>
        <v>0</v>
      </c>
      <c r="R43" s="12"/>
      <c r="S43" s="12"/>
      <c r="AL43" s="117"/>
      <c r="AM43" s="117"/>
      <c r="AN43" s="117"/>
      <c r="AO43" s="117"/>
    </row>
    <row r="44" spans="2:41" x14ac:dyDescent="0.25">
      <c r="B44" s="29" t="s">
        <v>138</v>
      </c>
      <c r="C44" s="16">
        <v>0</v>
      </c>
      <c r="D44" s="16">
        <v>0</v>
      </c>
      <c r="E44" s="16">
        <v>0</v>
      </c>
      <c r="F44" s="16">
        <v>0</v>
      </c>
      <c r="G44" s="16">
        <v>0</v>
      </c>
      <c r="H44" s="16">
        <v>0</v>
      </c>
      <c r="I44" s="16">
        <v>0</v>
      </c>
      <c r="J44" s="16">
        <v>0</v>
      </c>
      <c r="K44" s="16">
        <v>0</v>
      </c>
      <c r="L44" s="16">
        <v>0</v>
      </c>
      <c r="M44" s="16">
        <v>0</v>
      </c>
      <c r="N44" s="16">
        <v>0</v>
      </c>
      <c r="O44" s="16">
        <v>0</v>
      </c>
      <c r="P44" s="16"/>
      <c r="Q44" s="16">
        <f t="shared" si="1"/>
        <v>0</v>
      </c>
      <c r="R44" s="12"/>
      <c r="S44" s="12"/>
      <c r="AL44" s="117"/>
      <c r="AM44" s="117"/>
      <c r="AN44" s="117"/>
      <c r="AO44" s="117"/>
    </row>
    <row r="45" spans="2:41" x14ac:dyDescent="0.25">
      <c r="B45" s="28" t="s">
        <v>139</v>
      </c>
      <c r="C45" s="264">
        <f t="shared" ref="C45:K45" si="12">SUM(C46:C50)</f>
        <v>40019956252</v>
      </c>
      <c r="D45" s="264">
        <f t="shared" si="12"/>
        <v>41569155889.75</v>
      </c>
      <c r="E45" s="264">
        <f t="shared" si="12"/>
        <v>798361530.06000006</v>
      </c>
      <c r="F45" s="264">
        <f t="shared" si="12"/>
        <v>2746731081.1700001</v>
      </c>
      <c r="G45" s="264">
        <f t="shared" si="12"/>
        <v>1833001745.9599998</v>
      </c>
      <c r="H45" s="264">
        <f t="shared" si="12"/>
        <v>3270105322.1800008</v>
      </c>
      <c r="I45" s="264">
        <f t="shared" si="12"/>
        <v>2776231712.9199996</v>
      </c>
      <c r="J45" s="264">
        <f t="shared" si="12"/>
        <v>5030711458.8699999</v>
      </c>
      <c r="K45" s="264">
        <f t="shared" si="12"/>
        <v>2957127640.4899998</v>
      </c>
      <c r="L45" s="264">
        <f>SUM(L46:L50)</f>
        <v>3465788697.7599998</v>
      </c>
      <c r="M45" s="264">
        <f>SUM(M46:M50)</f>
        <v>1596623414.1600001</v>
      </c>
      <c r="N45" s="264">
        <f>SUM(N46:N50)</f>
        <v>3842628283.4200001</v>
      </c>
      <c r="O45" s="264">
        <f>SUM(O46:O50)</f>
        <v>2402694972.6199999</v>
      </c>
      <c r="P45" s="264">
        <f>SUM(P46:P50)</f>
        <v>4599032957.3799992</v>
      </c>
      <c r="Q45" s="264">
        <f>E45+F45+G45+H45+I45+J45+K45+L45+M45+O45+N45+P45</f>
        <v>35319038816.989998</v>
      </c>
      <c r="R45" s="12"/>
      <c r="S45" s="12"/>
      <c r="T45" s="12"/>
      <c r="U45" s="12"/>
      <c r="V45" s="12"/>
      <c r="W45" s="12"/>
      <c r="AL45" s="117"/>
      <c r="AM45" s="117"/>
      <c r="AN45" s="117"/>
      <c r="AO45" s="117"/>
    </row>
    <row r="46" spans="2:41" x14ac:dyDescent="0.25">
      <c r="B46" s="29" t="s">
        <v>140</v>
      </c>
      <c r="C46" s="265">
        <v>28353333765</v>
      </c>
      <c r="D46" s="265">
        <v>26927131612.549999</v>
      </c>
      <c r="E46" s="265">
        <v>650746403.96000004</v>
      </c>
      <c r="F46" s="265">
        <v>2398258363.7599998</v>
      </c>
      <c r="G46" s="265">
        <v>1355605065.6900001</v>
      </c>
      <c r="H46" s="265">
        <v>2751789141.4700003</v>
      </c>
      <c r="I46" s="265">
        <v>2217087989.7999997</v>
      </c>
      <c r="J46" s="265">
        <v>2883503587.3400002</v>
      </c>
      <c r="K46" s="265">
        <v>2450750437.8899999</v>
      </c>
      <c r="L46" s="265">
        <v>2947578550.1399999</v>
      </c>
      <c r="M46" s="265">
        <v>1261161174.29</v>
      </c>
      <c r="N46" s="265">
        <v>1542889613.6299999</v>
      </c>
      <c r="O46" s="265">
        <v>1546094931.3699999</v>
      </c>
      <c r="P46" s="265">
        <v>3553351138.6499996</v>
      </c>
      <c r="Q46" s="282">
        <f t="shared" si="1"/>
        <v>25558816397.989998</v>
      </c>
      <c r="R46" s="12"/>
      <c r="S46" s="12"/>
      <c r="T46" s="12"/>
      <c r="U46" s="12"/>
      <c r="V46" s="12"/>
      <c r="W46" s="12"/>
      <c r="AL46" s="117"/>
      <c r="AM46" s="117"/>
      <c r="AN46" s="117"/>
      <c r="AO46" s="117"/>
    </row>
    <row r="47" spans="2:41" x14ac:dyDescent="0.25">
      <c r="B47" s="29" t="s">
        <v>141</v>
      </c>
      <c r="C47" s="265">
        <v>54368960</v>
      </c>
      <c r="D47" s="265">
        <v>62593210</v>
      </c>
      <c r="E47" s="265">
        <v>2598549.4900000002</v>
      </c>
      <c r="F47" s="265">
        <v>3950319.41</v>
      </c>
      <c r="G47" s="265">
        <v>4628362.2300000004</v>
      </c>
      <c r="H47" s="265">
        <v>3604058.9</v>
      </c>
      <c r="I47" s="265">
        <v>4189554.16</v>
      </c>
      <c r="J47" s="265">
        <v>4096617.02</v>
      </c>
      <c r="K47" s="265">
        <v>3739368.66</v>
      </c>
      <c r="L47" s="265">
        <v>3601987.06</v>
      </c>
      <c r="M47" s="265">
        <v>4458526.3600000003</v>
      </c>
      <c r="N47" s="265">
        <v>3815320.53</v>
      </c>
      <c r="O47" s="265">
        <v>6159099.2300000004</v>
      </c>
      <c r="P47" s="265">
        <v>15213303.789999999</v>
      </c>
      <c r="Q47" s="265">
        <f t="shared" si="1"/>
        <v>60055066.839999996</v>
      </c>
      <c r="R47" s="12"/>
      <c r="S47" s="12"/>
      <c r="T47" s="12"/>
      <c r="U47" s="12"/>
      <c r="V47" s="12"/>
      <c r="W47" s="12"/>
      <c r="AL47" s="117"/>
      <c r="AM47" s="117"/>
      <c r="AN47" s="117"/>
      <c r="AO47" s="117"/>
    </row>
    <row r="48" spans="2:41" x14ac:dyDescent="0.25">
      <c r="B48" s="29" t="s">
        <v>142</v>
      </c>
      <c r="C48" s="265">
        <v>4824541427</v>
      </c>
      <c r="D48" s="265">
        <v>5210996961.7699995</v>
      </c>
      <c r="E48" s="265">
        <v>68725462</v>
      </c>
      <c r="F48" s="265">
        <v>219949107.92000002</v>
      </c>
      <c r="G48" s="265">
        <v>269775989.58999997</v>
      </c>
      <c r="H48" s="265">
        <v>263941419.24000001</v>
      </c>
      <c r="I48" s="265">
        <v>381980499.43000001</v>
      </c>
      <c r="J48" s="265">
        <v>217993269.01999998</v>
      </c>
      <c r="K48" s="265">
        <v>313066682.34000003</v>
      </c>
      <c r="L48" s="265">
        <v>312559213.99000007</v>
      </c>
      <c r="M48" s="265">
        <v>157965831.43000001</v>
      </c>
      <c r="N48" s="265">
        <v>276431583.63999999</v>
      </c>
      <c r="O48" s="265">
        <v>706417048.48000002</v>
      </c>
      <c r="P48" s="265">
        <v>652665354.33999991</v>
      </c>
      <c r="Q48" s="265">
        <f t="shared" si="1"/>
        <v>3841471461.4200001</v>
      </c>
      <c r="R48" s="12"/>
      <c r="S48" s="12"/>
      <c r="T48" s="12"/>
      <c r="U48" s="12"/>
      <c r="V48" s="12"/>
      <c r="W48" s="12"/>
      <c r="AL48" s="117"/>
      <c r="AM48" s="117"/>
      <c r="AN48" s="117"/>
      <c r="AO48" s="117"/>
    </row>
    <row r="49" spans="2:41" x14ac:dyDescent="0.25">
      <c r="B49" s="29" t="s">
        <v>252</v>
      </c>
      <c r="C49" s="265">
        <v>4584279481</v>
      </c>
      <c r="D49" s="265">
        <v>3682060517.8899999</v>
      </c>
      <c r="E49" s="16">
        <v>0</v>
      </c>
      <c r="F49" s="265">
        <v>1935079.7999999998</v>
      </c>
      <c r="G49" s="265">
        <v>963673.36</v>
      </c>
      <c r="H49" s="265">
        <v>73535371.939999998</v>
      </c>
      <c r="I49" s="265">
        <v>51508064.979999997</v>
      </c>
      <c r="J49" s="265">
        <v>27411074.27</v>
      </c>
      <c r="K49" s="265">
        <v>53193444.520000003</v>
      </c>
      <c r="L49" s="265">
        <v>1146637.1800000002</v>
      </c>
      <c r="M49" s="265">
        <v>42114082.380000003</v>
      </c>
      <c r="N49" s="265">
        <v>39566147.490000002</v>
      </c>
      <c r="O49" s="265">
        <v>19010066.860000003</v>
      </c>
      <c r="P49" s="265">
        <v>39580480.469999999</v>
      </c>
      <c r="Q49" s="265">
        <f>E49+F49+G49+H49+I49+J49+K49+L49+M49+O49+N49+P49</f>
        <v>349964123.25</v>
      </c>
      <c r="R49" s="12"/>
      <c r="S49" s="12"/>
      <c r="T49" s="12"/>
      <c r="U49" s="12"/>
      <c r="V49" s="12"/>
      <c r="W49" s="12"/>
      <c r="AL49" s="117"/>
      <c r="AM49" s="117"/>
      <c r="AN49" s="117"/>
      <c r="AO49" s="117"/>
    </row>
    <row r="50" spans="2:41" x14ac:dyDescent="0.25">
      <c r="B50" s="29" t="s">
        <v>144</v>
      </c>
      <c r="C50" s="265">
        <v>2203432619</v>
      </c>
      <c r="D50" s="265">
        <v>5686373587.54</v>
      </c>
      <c r="E50" s="265">
        <v>76291114.609999999</v>
      </c>
      <c r="F50" s="265">
        <v>122638210.28</v>
      </c>
      <c r="G50" s="265">
        <v>202028655.09</v>
      </c>
      <c r="H50" s="265">
        <v>177235330.63000003</v>
      </c>
      <c r="I50" s="265">
        <v>121465604.55</v>
      </c>
      <c r="J50" s="265">
        <v>1897706911.22</v>
      </c>
      <c r="K50" s="265">
        <v>136377707.08000001</v>
      </c>
      <c r="L50" s="265">
        <v>200902309.39000002</v>
      </c>
      <c r="M50" s="265">
        <v>130923799.69999999</v>
      </c>
      <c r="N50" s="265">
        <v>1979925618.1300001</v>
      </c>
      <c r="O50" s="265">
        <v>125013826.67999999</v>
      </c>
      <c r="P50" s="265">
        <v>338222680.13</v>
      </c>
      <c r="Q50" s="265">
        <f t="shared" ref="Q50:Q113" si="13">E50+F50+G50+H50+I50+J50+K50+L50+M50+O50+N50+P50</f>
        <v>5508731767.4899998</v>
      </c>
      <c r="R50" s="12"/>
      <c r="S50" s="12"/>
      <c r="T50" s="105"/>
      <c r="U50" s="105"/>
      <c r="V50" s="105"/>
      <c r="W50" s="105"/>
      <c r="AL50" s="117"/>
      <c r="AM50" s="117"/>
      <c r="AN50" s="117"/>
      <c r="AO50" s="117"/>
    </row>
    <row r="51" spans="2:41" x14ac:dyDescent="0.25">
      <c r="B51" s="28" t="s">
        <v>145</v>
      </c>
      <c r="C51" s="264">
        <f t="shared" ref="C51:K51" si="14">SUM(C52)</f>
        <v>1358405510</v>
      </c>
      <c r="D51" s="264">
        <f t="shared" si="14"/>
        <v>1242239600.26</v>
      </c>
      <c r="E51" s="264">
        <f t="shared" si="14"/>
        <v>38421954.020000003</v>
      </c>
      <c r="F51" s="264">
        <f t="shared" si="14"/>
        <v>55674254.390000001</v>
      </c>
      <c r="G51" s="264">
        <f t="shared" si="14"/>
        <v>128035567.11999999</v>
      </c>
      <c r="H51" s="264">
        <f t="shared" si="14"/>
        <v>54845301.300000004</v>
      </c>
      <c r="I51" s="264">
        <f t="shared" si="14"/>
        <v>121695821.39</v>
      </c>
      <c r="J51" s="264">
        <f t="shared" si="14"/>
        <v>57102363.82</v>
      </c>
      <c r="K51" s="264">
        <f t="shared" si="14"/>
        <v>53486632.149999999</v>
      </c>
      <c r="L51" s="264">
        <f>SUM(L52)</f>
        <v>72595438.590000004</v>
      </c>
      <c r="M51" s="264">
        <f>SUM(M52)</f>
        <v>58068561.809999995</v>
      </c>
      <c r="N51" s="264">
        <f>SUM(N52)</f>
        <v>63369410.830000006</v>
      </c>
      <c r="O51" s="264">
        <f>SUM(O52)</f>
        <v>94685408.799999997</v>
      </c>
      <c r="P51" s="264">
        <f>SUM(P52)</f>
        <v>147519978.5</v>
      </c>
      <c r="Q51" s="264">
        <f t="shared" si="13"/>
        <v>945500692.71999991</v>
      </c>
      <c r="R51" s="12"/>
      <c r="S51" s="12"/>
      <c r="T51" s="105"/>
      <c r="U51" s="105"/>
      <c r="V51" s="105"/>
      <c r="W51" s="105"/>
      <c r="AL51" s="117"/>
      <c r="AM51" s="117"/>
      <c r="AN51" s="117"/>
      <c r="AO51" s="117"/>
    </row>
    <row r="52" spans="2:41" x14ac:dyDescent="0.25">
      <c r="B52" s="29" t="s">
        <v>146</v>
      </c>
      <c r="C52" s="265">
        <v>1358405510</v>
      </c>
      <c r="D52" s="265">
        <v>1242239600.26</v>
      </c>
      <c r="E52" s="265">
        <v>38421954.020000003</v>
      </c>
      <c r="F52" s="265">
        <v>55674254.390000001</v>
      </c>
      <c r="G52" s="265">
        <v>128035567.11999999</v>
      </c>
      <c r="H52" s="265">
        <v>54845301.300000004</v>
      </c>
      <c r="I52" s="265">
        <v>121695821.39</v>
      </c>
      <c r="J52" s="265">
        <v>57102363.82</v>
      </c>
      <c r="K52" s="265">
        <v>53486632.149999999</v>
      </c>
      <c r="L52" s="265">
        <v>72595438.590000004</v>
      </c>
      <c r="M52" s="265">
        <v>58068561.809999995</v>
      </c>
      <c r="N52" s="265">
        <v>63369410.830000006</v>
      </c>
      <c r="O52" s="265">
        <v>94685408.799999997</v>
      </c>
      <c r="P52" s="265">
        <v>147519978.5</v>
      </c>
      <c r="Q52" s="265">
        <f t="shared" si="13"/>
        <v>945500692.71999991</v>
      </c>
      <c r="R52" s="12"/>
      <c r="S52" s="12"/>
      <c r="T52" s="105"/>
      <c r="U52" s="105"/>
      <c r="V52" s="105"/>
      <c r="W52" s="105"/>
      <c r="AL52" s="117"/>
      <c r="AM52" s="117"/>
      <c r="AN52" s="117"/>
      <c r="AO52" s="117"/>
    </row>
    <row r="53" spans="2:41" x14ac:dyDescent="0.25">
      <c r="B53" s="28" t="s">
        <v>147</v>
      </c>
      <c r="C53" s="264">
        <f t="shared" ref="C53:K53" si="15">SUM(C54)</f>
        <v>711063025</v>
      </c>
      <c r="D53" s="264">
        <f t="shared" si="15"/>
        <v>781033980</v>
      </c>
      <c r="E53" s="264">
        <f t="shared" si="15"/>
        <v>76534341.670000002</v>
      </c>
      <c r="F53" s="264">
        <f t="shared" si="15"/>
        <v>65888590.670000002</v>
      </c>
      <c r="G53" s="264">
        <f t="shared" si="15"/>
        <v>47038581.670000002</v>
      </c>
      <c r="H53" s="264">
        <f t="shared" si="15"/>
        <v>65888581.670000009</v>
      </c>
      <c r="I53" s="264">
        <f t="shared" si="15"/>
        <v>58419543.649999999</v>
      </c>
      <c r="J53" s="264">
        <f t="shared" si="15"/>
        <v>57441562.659999996</v>
      </c>
      <c r="K53" s="264">
        <f t="shared" si="15"/>
        <v>57441562.659999996</v>
      </c>
      <c r="L53" s="264">
        <f>SUM(L54)</f>
        <v>57441562.659999996</v>
      </c>
      <c r="M53" s="264">
        <f>SUM(M54)</f>
        <v>57441562.659999996</v>
      </c>
      <c r="N53" s="264">
        <f>SUM(N54)</f>
        <v>57441562.659999996</v>
      </c>
      <c r="O53" s="264">
        <f>SUM(O54)</f>
        <v>57441562.659999996</v>
      </c>
      <c r="P53" s="264">
        <f>SUM(P54)</f>
        <v>122614928.75</v>
      </c>
      <c r="Q53" s="264">
        <f t="shared" si="13"/>
        <v>781033944.03999984</v>
      </c>
      <c r="R53" s="12"/>
      <c r="S53" s="12"/>
      <c r="T53" s="105"/>
      <c r="U53" s="105"/>
      <c r="V53" s="105"/>
      <c r="W53" s="105"/>
      <c r="AL53" s="117"/>
      <c r="AM53" s="117"/>
      <c r="AN53" s="117"/>
      <c r="AO53" s="117"/>
    </row>
    <row r="54" spans="2:41" x14ac:dyDescent="0.25">
      <c r="B54" s="29" t="s">
        <v>148</v>
      </c>
      <c r="C54" s="265">
        <v>711063025</v>
      </c>
      <c r="D54" s="265">
        <v>781033980</v>
      </c>
      <c r="E54" s="265">
        <v>76534341.670000002</v>
      </c>
      <c r="F54" s="265">
        <v>65888590.670000002</v>
      </c>
      <c r="G54" s="265">
        <v>47038581.670000002</v>
      </c>
      <c r="H54" s="265">
        <v>65888581.670000009</v>
      </c>
      <c r="I54" s="265">
        <v>58419543.649999999</v>
      </c>
      <c r="J54" s="265">
        <v>57441562.659999996</v>
      </c>
      <c r="K54" s="265">
        <v>57441562.659999996</v>
      </c>
      <c r="L54" s="265">
        <v>57441562.659999996</v>
      </c>
      <c r="M54" s="265">
        <v>57441562.659999996</v>
      </c>
      <c r="N54" s="265">
        <v>57441562.659999996</v>
      </c>
      <c r="O54" s="265">
        <v>57441562.659999996</v>
      </c>
      <c r="P54" s="265">
        <v>122614928.75</v>
      </c>
      <c r="Q54" s="282">
        <f t="shared" si="13"/>
        <v>781033944.03999984</v>
      </c>
      <c r="R54" s="12"/>
      <c r="S54" s="12"/>
      <c r="T54" s="104"/>
      <c r="U54" s="104"/>
      <c r="V54" s="104"/>
      <c r="W54" s="104"/>
      <c r="AL54" s="117"/>
      <c r="AM54" s="117"/>
      <c r="AN54" s="117"/>
      <c r="AO54" s="117"/>
    </row>
    <row r="55" spans="2:41" x14ac:dyDescent="0.25">
      <c r="B55" s="28" t="s">
        <v>149</v>
      </c>
      <c r="C55" s="264">
        <f>SUM(C56:C60)</f>
        <v>9451821176</v>
      </c>
      <c r="D55" s="264">
        <f>SUM(D56:D60)</f>
        <v>8708735070</v>
      </c>
      <c r="E55" s="264">
        <f t="shared" ref="E55:P55" si="16">SUM(E56:E60)</f>
        <v>90194014.689999998</v>
      </c>
      <c r="F55" s="264">
        <f t="shared" si="16"/>
        <v>487997230.13</v>
      </c>
      <c r="G55" s="264">
        <f t="shared" si="16"/>
        <v>538494011.5</v>
      </c>
      <c r="H55" s="264">
        <f t="shared" si="16"/>
        <v>385142939.13999999</v>
      </c>
      <c r="I55" s="264">
        <f t="shared" si="16"/>
        <v>441792517.71000004</v>
      </c>
      <c r="J55" s="264">
        <f t="shared" si="16"/>
        <v>393934502.64999998</v>
      </c>
      <c r="K55" s="264">
        <f t="shared" si="16"/>
        <v>723192436.61000013</v>
      </c>
      <c r="L55" s="264">
        <f t="shared" si="16"/>
        <v>565995041.66999996</v>
      </c>
      <c r="M55" s="264">
        <f t="shared" si="16"/>
        <v>398041345.98999995</v>
      </c>
      <c r="N55" s="264">
        <f t="shared" si="16"/>
        <v>706913937.42000008</v>
      </c>
      <c r="O55" s="264">
        <f t="shared" si="16"/>
        <v>772614676.86999989</v>
      </c>
      <c r="P55" s="264">
        <f t="shared" si="16"/>
        <v>1010305673.65</v>
      </c>
      <c r="Q55" s="264">
        <f t="shared" si="13"/>
        <v>6514618328.0299997</v>
      </c>
      <c r="R55" s="12"/>
      <c r="S55" s="12"/>
      <c r="T55" s="105"/>
      <c r="U55" s="105"/>
      <c r="V55" s="105"/>
      <c r="W55" s="105"/>
      <c r="AL55" s="117"/>
      <c r="AM55" s="117"/>
      <c r="AN55" s="117"/>
      <c r="AO55" s="117"/>
    </row>
    <row r="56" spans="2:41" x14ac:dyDescent="0.25">
      <c r="B56" s="7" t="s">
        <v>150</v>
      </c>
      <c r="C56" s="98">
        <v>0</v>
      </c>
      <c r="D56" s="98">
        <v>0</v>
      </c>
      <c r="E56" s="16">
        <v>0</v>
      </c>
      <c r="F56" s="16">
        <v>0</v>
      </c>
      <c r="G56" s="16">
        <v>0</v>
      </c>
      <c r="H56" s="16">
        <v>0</v>
      </c>
      <c r="I56" s="16">
        <v>0</v>
      </c>
      <c r="J56" s="16">
        <v>0</v>
      </c>
      <c r="K56" s="16">
        <v>0</v>
      </c>
      <c r="L56" s="16">
        <v>0</v>
      </c>
      <c r="M56" s="16">
        <v>0</v>
      </c>
      <c r="N56" s="16">
        <v>0</v>
      </c>
      <c r="O56" s="16">
        <v>0</v>
      </c>
      <c r="P56" s="16">
        <v>0</v>
      </c>
      <c r="Q56" s="98">
        <f t="shared" si="13"/>
        <v>0</v>
      </c>
      <c r="R56" s="12"/>
      <c r="S56" s="12"/>
      <c r="AL56" s="117"/>
      <c r="AM56" s="117"/>
      <c r="AN56" s="117"/>
      <c r="AO56" s="117"/>
    </row>
    <row r="57" spans="2:41" x14ac:dyDescent="0.25">
      <c r="B57" s="7" t="s">
        <v>238</v>
      </c>
      <c r="C57" s="282">
        <v>9707935</v>
      </c>
      <c r="D57" s="282">
        <v>13369675</v>
      </c>
      <c r="E57" s="16">
        <v>0</v>
      </c>
      <c r="F57" s="16">
        <v>0</v>
      </c>
      <c r="G57" s="16">
        <v>0</v>
      </c>
      <c r="H57" s="16">
        <v>0</v>
      </c>
      <c r="I57" s="16">
        <v>0</v>
      </c>
      <c r="J57" s="16">
        <v>0</v>
      </c>
      <c r="K57" s="16">
        <v>0</v>
      </c>
      <c r="L57" s="16">
        <v>0</v>
      </c>
      <c r="M57" s="16">
        <v>0</v>
      </c>
      <c r="N57" s="16">
        <v>0</v>
      </c>
      <c r="O57" s="16">
        <v>0</v>
      </c>
      <c r="P57" s="265">
        <v>3661738.43</v>
      </c>
      <c r="Q57" s="282">
        <f t="shared" si="13"/>
        <v>3661738.43</v>
      </c>
      <c r="R57" s="12"/>
      <c r="S57" s="12"/>
      <c r="AL57" s="117"/>
      <c r="AM57" s="117"/>
      <c r="AN57" s="117"/>
      <c r="AO57" s="117"/>
    </row>
    <row r="58" spans="2:41" x14ac:dyDescent="0.25">
      <c r="B58" s="29" t="s">
        <v>151</v>
      </c>
      <c r="C58" s="265">
        <v>9033113241</v>
      </c>
      <c r="D58" s="265">
        <v>8554885394.999999</v>
      </c>
      <c r="E58" s="265">
        <v>90194014.689999998</v>
      </c>
      <c r="F58" s="265">
        <v>487997230.13</v>
      </c>
      <c r="G58" s="265">
        <v>538494011.5</v>
      </c>
      <c r="H58" s="265">
        <v>385142939.13999999</v>
      </c>
      <c r="I58" s="265">
        <v>441792517.71000004</v>
      </c>
      <c r="J58" s="265">
        <v>393934502.64999998</v>
      </c>
      <c r="K58" s="265">
        <v>723190072.61000013</v>
      </c>
      <c r="L58" s="265">
        <v>561995613.5999999</v>
      </c>
      <c r="M58" s="265">
        <v>394706580.58999997</v>
      </c>
      <c r="N58" s="265">
        <v>705661051.60000002</v>
      </c>
      <c r="O58" s="265">
        <v>770441723.93999994</v>
      </c>
      <c r="P58" s="265">
        <v>877406331.94000006</v>
      </c>
      <c r="Q58" s="282">
        <f t="shared" si="13"/>
        <v>6370956590.1000004</v>
      </c>
      <c r="R58" s="12"/>
      <c r="S58" s="12"/>
      <c r="T58" s="104"/>
      <c r="U58" s="104"/>
      <c r="V58" s="104"/>
      <c r="W58" s="104"/>
      <c r="AL58" s="117"/>
      <c r="AM58" s="117"/>
      <c r="AN58" s="117"/>
      <c r="AO58" s="117"/>
    </row>
    <row r="59" spans="2:41" x14ac:dyDescent="0.25">
      <c r="B59" s="29" t="s">
        <v>152</v>
      </c>
      <c r="C59" s="265">
        <v>409000000</v>
      </c>
      <c r="D59" s="265">
        <v>140480000</v>
      </c>
      <c r="E59" s="16">
        <v>0</v>
      </c>
      <c r="F59" s="16">
        <v>0</v>
      </c>
      <c r="G59" s="16">
        <v>0</v>
      </c>
      <c r="H59" s="16">
        <v>0</v>
      </c>
      <c r="I59" s="16">
        <v>0</v>
      </c>
      <c r="J59" s="16">
        <v>0</v>
      </c>
      <c r="K59" s="265">
        <v>2364</v>
      </c>
      <c r="L59" s="265">
        <v>3999428.07</v>
      </c>
      <c r="M59" s="265">
        <v>3334765.4</v>
      </c>
      <c r="N59" s="265">
        <v>1252885.82</v>
      </c>
      <c r="O59" s="265">
        <v>2172952.9299999997</v>
      </c>
      <c r="P59" s="265">
        <v>129237603.28</v>
      </c>
      <c r="Q59" s="282">
        <f t="shared" si="13"/>
        <v>139999999.5</v>
      </c>
      <c r="R59" s="12"/>
      <c r="S59" s="12"/>
      <c r="T59" s="105"/>
      <c r="U59" s="105"/>
      <c r="V59" s="105"/>
      <c r="W59" s="105"/>
      <c r="AL59" s="117"/>
      <c r="AM59" s="117"/>
      <c r="AN59" s="117"/>
      <c r="AO59" s="117"/>
    </row>
    <row r="60" spans="2:41" x14ac:dyDescent="0.25">
      <c r="B60" s="7" t="s">
        <v>253</v>
      </c>
      <c r="C60" s="16">
        <v>0</v>
      </c>
      <c r="D60" s="16">
        <v>0</v>
      </c>
      <c r="E60" s="16">
        <v>0</v>
      </c>
      <c r="F60" s="16">
        <v>0</v>
      </c>
      <c r="G60" s="16">
        <v>0</v>
      </c>
      <c r="H60" s="16">
        <v>0</v>
      </c>
      <c r="I60" s="16">
        <v>0</v>
      </c>
      <c r="J60" s="16">
        <v>0</v>
      </c>
      <c r="K60" s="16">
        <v>0</v>
      </c>
      <c r="L60" s="16">
        <v>0</v>
      </c>
      <c r="M60" s="16">
        <v>0</v>
      </c>
      <c r="N60" s="16">
        <v>0</v>
      </c>
      <c r="O60" s="16">
        <v>0</v>
      </c>
      <c r="P60" s="16">
        <v>0</v>
      </c>
      <c r="Q60" s="98">
        <f t="shared" si="13"/>
        <v>0</v>
      </c>
      <c r="R60" s="12"/>
      <c r="S60" s="12"/>
      <c r="T60" s="5"/>
      <c r="U60" s="5"/>
      <c r="V60" s="5"/>
      <c r="W60" s="5"/>
      <c r="AL60" s="117"/>
      <c r="AM60" s="117"/>
      <c r="AN60" s="117"/>
      <c r="AO60" s="117"/>
    </row>
    <row r="61" spans="2:41" x14ac:dyDescent="0.25">
      <c r="B61" s="24" t="s">
        <v>153</v>
      </c>
      <c r="C61" s="263">
        <f t="shared" ref="C61:K61" si="17">C62+C66</f>
        <v>6098830534</v>
      </c>
      <c r="D61" s="263">
        <f t="shared" si="17"/>
        <v>5799955590.7299976</v>
      </c>
      <c r="E61" s="263">
        <f t="shared" si="17"/>
        <v>73485477.719999999</v>
      </c>
      <c r="F61" s="263">
        <f t="shared" si="17"/>
        <v>261215147.44</v>
      </c>
      <c r="G61" s="263">
        <f t="shared" si="17"/>
        <v>333926362.14000005</v>
      </c>
      <c r="H61" s="263">
        <f t="shared" si="17"/>
        <v>268098989.87</v>
      </c>
      <c r="I61" s="263">
        <f t="shared" si="17"/>
        <v>442094191.47000003</v>
      </c>
      <c r="J61" s="263">
        <f t="shared" si="17"/>
        <v>285877990.43000001</v>
      </c>
      <c r="K61" s="263">
        <f t="shared" si="17"/>
        <v>351462023.56</v>
      </c>
      <c r="L61" s="263">
        <f>L62+L66</f>
        <v>347686825.81</v>
      </c>
      <c r="M61" s="263">
        <f>M62+M66</f>
        <v>330319848.72999996</v>
      </c>
      <c r="N61" s="263">
        <f>N62+N66</f>
        <v>412735193.06999999</v>
      </c>
      <c r="O61" s="263">
        <f>O62+O66</f>
        <v>456241648.85000002</v>
      </c>
      <c r="P61" s="263">
        <f>P62+P66</f>
        <v>1005445182.4899999</v>
      </c>
      <c r="Q61" s="263">
        <f t="shared" si="13"/>
        <v>4568588881.5799999</v>
      </c>
      <c r="R61" s="12"/>
      <c r="S61" s="12"/>
      <c r="T61" s="5"/>
      <c r="U61" s="5"/>
      <c r="V61" s="5"/>
      <c r="W61" s="5"/>
      <c r="AL61" s="117"/>
      <c r="AM61" s="117"/>
      <c r="AN61" s="117"/>
    </row>
    <row r="62" spans="2:41" x14ac:dyDescent="0.25">
      <c r="B62" s="28" t="s">
        <v>154</v>
      </c>
      <c r="C62" s="264">
        <f t="shared" ref="C62:K62" si="18">SUM(C63:C65)</f>
        <v>489894338</v>
      </c>
      <c r="D62" s="264">
        <f t="shared" si="18"/>
        <v>484547019.99999994</v>
      </c>
      <c r="E62" s="264">
        <f t="shared" si="18"/>
        <v>5734732.96</v>
      </c>
      <c r="F62" s="264">
        <f t="shared" si="18"/>
        <v>31087756.259999998</v>
      </c>
      <c r="G62" s="264">
        <f t="shared" si="18"/>
        <v>19877393.470000003</v>
      </c>
      <c r="H62" s="264">
        <f t="shared" si="18"/>
        <v>13335128.24</v>
      </c>
      <c r="I62" s="264">
        <f t="shared" si="18"/>
        <v>23658837.140000001</v>
      </c>
      <c r="J62" s="264">
        <f t="shared" si="18"/>
        <v>29755553.640000001</v>
      </c>
      <c r="K62" s="264">
        <f t="shared" si="18"/>
        <v>16136707.810000001</v>
      </c>
      <c r="L62" s="264">
        <f>SUM(L63:L65)</f>
        <v>26661173.73</v>
      </c>
      <c r="M62" s="264">
        <f>SUM(M63:M65)</f>
        <v>54184214.199999996</v>
      </c>
      <c r="N62" s="264">
        <f>SUM(N63:N65)</f>
        <v>17018341.27</v>
      </c>
      <c r="O62" s="264">
        <f>SUM(O63:O65)</f>
        <v>53845497.850000001</v>
      </c>
      <c r="P62" s="264">
        <f>SUM(P63:P65)</f>
        <v>131482691.16000001</v>
      </c>
      <c r="Q62" s="264">
        <f t="shared" si="13"/>
        <v>422778027.72999996</v>
      </c>
      <c r="R62" s="12"/>
      <c r="S62" s="12"/>
      <c r="T62" s="5"/>
      <c r="U62" s="5"/>
      <c r="V62" s="5"/>
      <c r="W62" s="5"/>
      <c r="AL62" s="117"/>
      <c r="AM62" s="117"/>
      <c r="AN62" s="117"/>
    </row>
    <row r="63" spans="2:41" x14ac:dyDescent="0.25">
      <c r="B63" s="29" t="s">
        <v>155</v>
      </c>
      <c r="C63" s="265">
        <v>323447386</v>
      </c>
      <c r="D63" s="265">
        <v>435381401.49999994</v>
      </c>
      <c r="E63" s="265">
        <v>5734732.96</v>
      </c>
      <c r="F63" s="265">
        <v>27688398.379999999</v>
      </c>
      <c r="G63" s="265">
        <v>18241183.960000001</v>
      </c>
      <c r="H63" s="265">
        <v>11651965.49</v>
      </c>
      <c r="I63" s="265">
        <v>22003084.23</v>
      </c>
      <c r="J63" s="265">
        <v>28137050.73</v>
      </c>
      <c r="K63" s="265">
        <v>14553029.700000001</v>
      </c>
      <c r="L63" s="265">
        <v>24673906.18</v>
      </c>
      <c r="M63" s="265">
        <v>52577497.149999999</v>
      </c>
      <c r="N63" s="265">
        <v>15411241.220000001</v>
      </c>
      <c r="O63" s="265">
        <v>52249279.700000003</v>
      </c>
      <c r="P63" s="265">
        <v>124957658.96000001</v>
      </c>
      <c r="Q63" s="265">
        <f t="shared" si="13"/>
        <v>397879028.66000009</v>
      </c>
      <c r="R63" s="12"/>
      <c r="S63" s="12"/>
      <c r="T63" s="5"/>
      <c r="U63" s="5"/>
      <c r="V63" s="5"/>
      <c r="W63" s="5"/>
      <c r="AL63" s="117"/>
      <c r="AM63" s="117"/>
      <c r="AN63" s="117"/>
    </row>
    <row r="64" spans="2:41" x14ac:dyDescent="0.25">
      <c r="B64" s="29" t="s">
        <v>156</v>
      </c>
      <c r="C64" s="265">
        <v>166446952</v>
      </c>
      <c r="D64" s="265">
        <v>49165618.5</v>
      </c>
      <c r="E64" s="16">
        <v>0</v>
      </c>
      <c r="F64" s="265">
        <v>3399357.88</v>
      </c>
      <c r="G64" s="265">
        <v>1636209.51</v>
      </c>
      <c r="H64" s="265">
        <v>1683162.75</v>
      </c>
      <c r="I64" s="265">
        <v>1655752.91</v>
      </c>
      <c r="J64" s="265">
        <v>1618502.91</v>
      </c>
      <c r="K64" s="265">
        <v>1583678.11</v>
      </c>
      <c r="L64" s="265">
        <v>1987267.55</v>
      </c>
      <c r="M64" s="265">
        <v>1606717.05</v>
      </c>
      <c r="N64" s="265">
        <v>1607100.05</v>
      </c>
      <c r="O64" s="265">
        <v>1596218.1500000001</v>
      </c>
      <c r="P64" s="265">
        <v>6525032.2000000002</v>
      </c>
      <c r="Q64" s="265">
        <f>E64+F64+G64+H64+I64+J64+K64+L64+M64+O64+N64+P64</f>
        <v>24898999.07</v>
      </c>
      <c r="R64" s="12"/>
      <c r="S64" s="12"/>
      <c r="AL64" s="117"/>
      <c r="AM64" s="117"/>
      <c r="AN64" s="117"/>
    </row>
    <row r="65" spans="2:40" x14ac:dyDescent="0.25">
      <c r="B65" s="29" t="s">
        <v>157</v>
      </c>
      <c r="C65" s="16">
        <v>0</v>
      </c>
      <c r="D65" s="16">
        <v>0</v>
      </c>
      <c r="E65" s="16">
        <v>0</v>
      </c>
      <c r="F65" s="16">
        <v>0</v>
      </c>
      <c r="G65" s="16">
        <v>0</v>
      </c>
      <c r="H65" s="16">
        <v>0</v>
      </c>
      <c r="I65" s="16">
        <v>0</v>
      </c>
      <c r="J65" s="16">
        <v>0</v>
      </c>
      <c r="K65" s="16">
        <v>0</v>
      </c>
      <c r="L65" s="16">
        <v>0</v>
      </c>
      <c r="M65" s="16">
        <v>0</v>
      </c>
      <c r="N65" s="16">
        <v>0</v>
      </c>
      <c r="O65" s="16">
        <v>0</v>
      </c>
      <c r="P65" s="16"/>
      <c r="Q65" s="16">
        <f t="shared" si="13"/>
        <v>0</v>
      </c>
      <c r="R65" s="12"/>
      <c r="S65" s="12"/>
      <c r="T65" s="5"/>
      <c r="U65" s="5"/>
      <c r="V65" s="5"/>
      <c r="W65" s="5"/>
      <c r="AL65" s="117"/>
      <c r="AM65" s="117"/>
      <c r="AN65" s="117"/>
    </row>
    <row r="66" spans="2:40" x14ac:dyDescent="0.25">
      <c r="B66" s="28" t="s">
        <v>158</v>
      </c>
      <c r="C66" s="264">
        <f t="shared" ref="C66:K66" si="19">SUM(C67:C68)</f>
        <v>5608936196</v>
      </c>
      <c r="D66" s="264">
        <f t="shared" si="19"/>
        <v>5315408570.7299976</v>
      </c>
      <c r="E66" s="264">
        <f t="shared" si="19"/>
        <v>67750744.760000005</v>
      </c>
      <c r="F66" s="264">
        <f t="shared" si="19"/>
        <v>230127391.18000001</v>
      </c>
      <c r="G66" s="264">
        <f t="shared" si="19"/>
        <v>314048968.67000002</v>
      </c>
      <c r="H66" s="264">
        <f t="shared" si="19"/>
        <v>254763861.63</v>
      </c>
      <c r="I66" s="264">
        <f t="shared" si="19"/>
        <v>418435354.33000004</v>
      </c>
      <c r="J66" s="264">
        <f t="shared" si="19"/>
        <v>256122436.78999999</v>
      </c>
      <c r="K66" s="264">
        <f t="shared" si="19"/>
        <v>335325315.75</v>
      </c>
      <c r="L66" s="264">
        <f>SUM(L67:L68)</f>
        <v>321025652.07999998</v>
      </c>
      <c r="M66" s="264">
        <f>SUM(M67:M68)</f>
        <v>276135634.52999997</v>
      </c>
      <c r="N66" s="264">
        <f>SUM(N67:N68)</f>
        <v>395716851.80000001</v>
      </c>
      <c r="O66" s="264">
        <f>SUM(O67:O68)</f>
        <v>402396151</v>
      </c>
      <c r="P66" s="264">
        <f>SUM(P67:P68)</f>
        <v>873962491.32999992</v>
      </c>
      <c r="Q66" s="264">
        <f t="shared" si="13"/>
        <v>4145810853.8500004</v>
      </c>
      <c r="R66" s="12"/>
      <c r="S66" s="12"/>
      <c r="T66" s="118"/>
      <c r="U66" s="118"/>
      <c r="V66" s="118"/>
      <c r="W66" s="118"/>
      <c r="AL66" s="117"/>
      <c r="AM66" s="117"/>
      <c r="AN66" s="117"/>
    </row>
    <row r="67" spans="2:40" x14ac:dyDescent="0.25">
      <c r="B67" s="29" t="s">
        <v>159</v>
      </c>
      <c r="C67" s="265">
        <v>4842233152</v>
      </c>
      <c r="D67" s="265">
        <v>4441361800.0599976</v>
      </c>
      <c r="E67" s="265">
        <v>62385188.240000002</v>
      </c>
      <c r="F67" s="265">
        <v>162632695.78</v>
      </c>
      <c r="G67" s="265">
        <v>269709987.80000001</v>
      </c>
      <c r="H67" s="265">
        <v>194536304.35999998</v>
      </c>
      <c r="I67" s="265">
        <v>366073086.27000004</v>
      </c>
      <c r="J67" s="265">
        <v>206165608.63</v>
      </c>
      <c r="K67" s="265">
        <v>276054920.57999998</v>
      </c>
      <c r="L67" s="265">
        <v>250813661.87</v>
      </c>
      <c r="M67" s="265">
        <v>219764379.94999999</v>
      </c>
      <c r="N67" s="265">
        <v>304489228.18000001</v>
      </c>
      <c r="O67" s="265">
        <v>336128826.49000001</v>
      </c>
      <c r="P67" s="265">
        <v>707540451.62999988</v>
      </c>
      <c r="Q67" s="265">
        <f t="shared" si="13"/>
        <v>3356294339.7799997</v>
      </c>
      <c r="R67" s="12"/>
      <c r="S67" s="12"/>
      <c r="T67" s="119"/>
      <c r="U67" s="119"/>
      <c r="V67" s="119"/>
      <c r="W67" s="119"/>
      <c r="AL67" s="117"/>
      <c r="AM67" s="117"/>
      <c r="AN67" s="117"/>
    </row>
    <row r="68" spans="2:40" x14ac:dyDescent="0.25">
      <c r="B68" s="29" t="s">
        <v>161</v>
      </c>
      <c r="C68" s="265">
        <v>766703044</v>
      </c>
      <c r="D68" s="265">
        <v>874046770.66999996</v>
      </c>
      <c r="E68" s="265">
        <v>5365556.5200000005</v>
      </c>
      <c r="F68" s="265">
        <v>67494695.400000006</v>
      </c>
      <c r="G68" s="265">
        <v>44338980.870000005</v>
      </c>
      <c r="H68" s="265">
        <v>60227557.269999996</v>
      </c>
      <c r="I68" s="265">
        <v>52362268.060000002</v>
      </c>
      <c r="J68" s="265">
        <v>49956828.159999996</v>
      </c>
      <c r="K68" s="265">
        <v>59270395.170000002</v>
      </c>
      <c r="L68" s="265">
        <v>70211990.209999993</v>
      </c>
      <c r="M68" s="265">
        <v>56371254.579999998</v>
      </c>
      <c r="N68" s="265">
        <v>91227623.620000005</v>
      </c>
      <c r="O68" s="265">
        <v>66267324.509999998</v>
      </c>
      <c r="P68" s="265">
        <v>166422039.70000002</v>
      </c>
      <c r="Q68" s="265">
        <f t="shared" si="13"/>
        <v>789516514.06999993</v>
      </c>
      <c r="R68" s="12"/>
      <c r="S68" s="12"/>
      <c r="T68" s="5"/>
      <c r="U68" s="5"/>
      <c r="V68" s="5"/>
      <c r="W68" s="5"/>
      <c r="AL68" s="117"/>
      <c r="AM68" s="117"/>
      <c r="AN68" s="117"/>
    </row>
    <row r="69" spans="2:40" x14ac:dyDescent="0.25">
      <c r="B69" s="24" t="s">
        <v>162</v>
      </c>
      <c r="C69" s="263">
        <f t="shared" ref="C69:K69" si="20">C70+C75+C80+C88+C100</f>
        <v>348666396617</v>
      </c>
      <c r="D69" s="263">
        <f t="shared" si="20"/>
        <v>355660645170.69995</v>
      </c>
      <c r="E69" s="263">
        <f t="shared" si="20"/>
        <v>20306921432.839996</v>
      </c>
      <c r="F69" s="263">
        <f t="shared" si="20"/>
        <v>27988388980.609997</v>
      </c>
      <c r="G69" s="263">
        <f t="shared" si="20"/>
        <v>29663561368.639999</v>
      </c>
      <c r="H69" s="263">
        <f t="shared" si="20"/>
        <v>26646637069.560001</v>
      </c>
      <c r="I69" s="263">
        <f t="shared" si="20"/>
        <v>32520497999.689999</v>
      </c>
      <c r="J69" s="263">
        <f t="shared" si="20"/>
        <v>27559595285.68</v>
      </c>
      <c r="K69" s="263">
        <f t="shared" si="20"/>
        <v>27814423442.829998</v>
      </c>
      <c r="L69" s="263">
        <f>L70+L75+L80+L88+L100</f>
        <v>27175969203.139999</v>
      </c>
      <c r="M69" s="263">
        <f>M70+M75+M80+M88+M100</f>
        <v>25573248332.32</v>
      </c>
      <c r="N69" s="263">
        <f>N70+N75+N80+N88+N100</f>
        <v>26880828353.510002</v>
      </c>
      <c r="O69" s="263">
        <f>O70+O75+O80+O88+O100</f>
        <v>37388047113.130005</v>
      </c>
      <c r="P69" s="263">
        <f>P70+P75+P80+P88+P100</f>
        <v>36477717975.729996</v>
      </c>
      <c r="Q69" s="263">
        <f t="shared" si="13"/>
        <v>345995836557.67999</v>
      </c>
      <c r="R69" s="12"/>
      <c r="S69" s="12"/>
      <c r="T69" s="5"/>
      <c r="U69" s="5"/>
      <c r="V69" s="5"/>
      <c r="W69" s="5"/>
      <c r="AL69" s="117"/>
      <c r="AM69" s="117"/>
    </row>
    <row r="70" spans="2:40" x14ac:dyDescent="0.25">
      <c r="B70" s="28" t="s">
        <v>163</v>
      </c>
      <c r="C70" s="264">
        <f>SUM(C71:C74)</f>
        <v>16558216821</v>
      </c>
      <c r="D70" s="264">
        <f>SUM(D71:D74)</f>
        <v>16290346310.720001</v>
      </c>
      <c r="E70" s="264">
        <f>SUM(E71:E74)</f>
        <v>461003899.55000007</v>
      </c>
      <c r="F70" s="264">
        <f t="shared" ref="F70:M70" si="21">SUM(F71:F74)</f>
        <v>1661693756.77</v>
      </c>
      <c r="G70" s="264">
        <f t="shared" si="21"/>
        <v>1292016650.9700003</v>
      </c>
      <c r="H70" s="264">
        <f t="shared" si="21"/>
        <v>1051893257.8</v>
      </c>
      <c r="I70" s="264">
        <f t="shared" si="21"/>
        <v>2029371920.1599998</v>
      </c>
      <c r="J70" s="264">
        <f t="shared" si="21"/>
        <v>1128744735.3100002</v>
      </c>
      <c r="K70" s="264">
        <f t="shared" si="21"/>
        <v>970053679.20000005</v>
      </c>
      <c r="L70" s="264">
        <f t="shared" si="21"/>
        <v>1394970147.8999999</v>
      </c>
      <c r="M70" s="264">
        <f t="shared" si="21"/>
        <v>1096556047.6500001</v>
      </c>
      <c r="N70" s="264">
        <f>SUM(N71:N74)</f>
        <v>1584340891.45</v>
      </c>
      <c r="O70" s="264">
        <f>SUM(O71:O74)</f>
        <v>1124023733.9400001</v>
      </c>
      <c r="P70" s="264">
        <f>SUM(P71:P74)</f>
        <v>1458797012.48</v>
      </c>
      <c r="Q70" s="264">
        <f t="shared" si="13"/>
        <v>15253465733.18</v>
      </c>
      <c r="R70" s="12"/>
      <c r="S70" s="12"/>
      <c r="T70" s="5"/>
      <c r="U70" s="5"/>
      <c r="V70" s="5"/>
      <c r="W70" s="5"/>
      <c r="AL70" s="117"/>
    </row>
    <row r="71" spans="2:40" x14ac:dyDescent="0.25">
      <c r="B71" s="29" t="s">
        <v>164</v>
      </c>
      <c r="C71" s="265">
        <v>685080000</v>
      </c>
      <c r="D71" s="265">
        <v>1032920473.6000001</v>
      </c>
      <c r="E71" s="265">
        <v>11924208.220000001</v>
      </c>
      <c r="F71" s="265">
        <v>37190054.960000001</v>
      </c>
      <c r="G71" s="265">
        <v>65996528.549999997</v>
      </c>
      <c r="H71" s="265">
        <v>80728969.609999999</v>
      </c>
      <c r="I71" s="265">
        <v>68903841.969999999</v>
      </c>
      <c r="J71" s="265">
        <v>45790855.490000002</v>
      </c>
      <c r="K71" s="265">
        <v>63346353.829999998</v>
      </c>
      <c r="L71" s="265">
        <v>75298824.329999998</v>
      </c>
      <c r="M71" s="265">
        <v>38114255.450000003</v>
      </c>
      <c r="N71" s="265">
        <v>122023461.72999999</v>
      </c>
      <c r="O71" s="265">
        <v>91476922.219999999</v>
      </c>
      <c r="P71" s="265">
        <v>149456297.41999999</v>
      </c>
      <c r="Q71" s="265">
        <f t="shared" si="13"/>
        <v>850250573.77999985</v>
      </c>
      <c r="R71" s="12"/>
      <c r="S71" s="12"/>
      <c r="T71" s="5"/>
      <c r="U71" s="5"/>
      <c r="V71" s="5"/>
      <c r="W71" s="5"/>
      <c r="AL71" s="117"/>
    </row>
    <row r="72" spans="2:40" x14ac:dyDescent="0.25">
      <c r="B72" s="29" t="s">
        <v>165</v>
      </c>
      <c r="C72" s="265">
        <v>527027894.99999994</v>
      </c>
      <c r="D72" s="265">
        <v>654103325.77999997</v>
      </c>
      <c r="E72" s="16">
        <v>0</v>
      </c>
      <c r="F72" s="265">
        <v>36632623.390000001</v>
      </c>
      <c r="G72" s="265">
        <v>808062.86</v>
      </c>
      <c r="H72" s="265">
        <v>11185158</v>
      </c>
      <c r="I72" s="265">
        <v>61480053.149999999</v>
      </c>
      <c r="J72" s="265">
        <v>44180226.659999996</v>
      </c>
      <c r="K72" s="265">
        <v>12308929.800000001</v>
      </c>
      <c r="L72" s="265">
        <v>18398616.789999999</v>
      </c>
      <c r="M72" s="265">
        <v>38370783.060000002</v>
      </c>
      <c r="N72" s="265">
        <v>684197.3</v>
      </c>
      <c r="O72" s="265">
        <v>525100</v>
      </c>
      <c r="P72" s="265">
        <v>57590370.100000001</v>
      </c>
      <c r="Q72" s="265">
        <f t="shared" si="13"/>
        <v>282164121.11000001</v>
      </c>
      <c r="R72" s="12"/>
      <c r="S72" s="12"/>
      <c r="T72" s="5"/>
      <c r="U72" s="5"/>
      <c r="V72" s="5"/>
      <c r="W72" s="5"/>
      <c r="AL72" s="117"/>
    </row>
    <row r="73" spans="2:40" x14ac:dyDescent="0.25">
      <c r="B73" s="29" t="s">
        <v>166</v>
      </c>
      <c r="C73" s="265">
        <v>15329549612</v>
      </c>
      <c r="D73" s="265">
        <v>14585608624.34</v>
      </c>
      <c r="E73" s="265">
        <v>449079691.33000004</v>
      </c>
      <c r="F73" s="265">
        <v>1587437636.4200001</v>
      </c>
      <c r="G73" s="265">
        <v>1225212059.5600002</v>
      </c>
      <c r="H73" s="265">
        <v>955240009.42999995</v>
      </c>
      <c r="I73" s="265">
        <v>1895982741.52</v>
      </c>
      <c r="J73" s="265">
        <v>1038720778.6500001</v>
      </c>
      <c r="K73" s="265">
        <v>894398395.57000005</v>
      </c>
      <c r="L73" s="265">
        <v>1299706184.25</v>
      </c>
      <c r="M73" s="265">
        <v>1020071009.14</v>
      </c>
      <c r="N73" s="265">
        <v>1460118723.5700002</v>
      </c>
      <c r="O73" s="265">
        <v>1032021711.72</v>
      </c>
      <c r="P73" s="265">
        <v>1249533203.21</v>
      </c>
      <c r="Q73" s="265">
        <f t="shared" si="13"/>
        <v>14107522144.369999</v>
      </c>
      <c r="R73" s="12"/>
      <c r="S73" s="12"/>
      <c r="T73" s="5"/>
      <c r="U73" s="5"/>
      <c r="V73" s="5"/>
      <c r="W73" s="5"/>
      <c r="AL73" s="117"/>
    </row>
    <row r="74" spans="2:40" x14ac:dyDescent="0.25">
      <c r="B74" s="29" t="s">
        <v>240</v>
      </c>
      <c r="C74" s="265">
        <v>16559314</v>
      </c>
      <c r="D74" s="265">
        <v>17713887</v>
      </c>
      <c r="E74" s="16">
        <v>0</v>
      </c>
      <c r="F74" s="265">
        <v>433442</v>
      </c>
      <c r="G74" s="16">
        <v>0</v>
      </c>
      <c r="H74" s="265">
        <v>4739120.76</v>
      </c>
      <c r="I74" s="265">
        <v>3005283.52</v>
      </c>
      <c r="J74" s="265">
        <v>52874.51</v>
      </c>
      <c r="K74" s="16">
        <v>0</v>
      </c>
      <c r="L74" s="265">
        <v>1566522.53</v>
      </c>
      <c r="M74" s="16">
        <v>0</v>
      </c>
      <c r="N74" s="265">
        <v>1514508.85</v>
      </c>
      <c r="O74" s="16">
        <v>0</v>
      </c>
      <c r="P74" s="265">
        <v>2217141.75</v>
      </c>
      <c r="Q74" s="265">
        <f t="shared" si="13"/>
        <v>13528893.919999998</v>
      </c>
      <c r="R74" s="12"/>
      <c r="S74" s="12"/>
      <c r="T74" s="5"/>
      <c r="U74" s="5"/>
      <c r="V74" s="5"/>
      <c r="W74" s="5"/>
      <c r="AL74" s="117"/>
    </row>
    <row r="75" spans="2:40" x14ac:dyDescent="0.25">
      <c r="B75" s="28" t="s">
        <v>167</v>
      </c>
      <c r="C75" s="264">
        <f t="shared" ref="C75:K75" si="22">SUM(C76:C79)</f>
        <v>75929264764</v>
      </c>
      <c r="D75" s="264">
        <f t="shared" si="22"/>
        <v>79079106748.75</v>
      </c>
      <c r="E75" s="264">
        <f t="shared" si="22"/>
        <v>4125921902.3800001</v>
      </c>
      <c r="F75" s="264">
        <f t="shared" si="22"/>
        <v>5136579834.25</v>
      </c>
      <c r="G75" s="264">
        <f t="shared" si="22"/>
        <v>5473269821.2399998</v>
      </c>
      <c r="H75" s="264">
        <f t="shared" si="22"/>
        <v>6183244109.3300009</v>
      </c>
      <c r="I75" s="264">
        <f t="shared" si="22"/>
        <v>6396900037.7299986</v>
      </c>
      <c r="J75" s="264">
        <f t="shared" si="22"/>
        <v>5394675022.2300014</v>
      </c>
      <c r="K75" s="264">
        <f t="shared" si="22"/>
        <v>6012712057.1499996</v>
      </c>
      <c r="L75" s="264">
        <f>SUM(L76:L79)</f>
        <v>5557210293.1600008</v>
      </c>
      <c r="M75" s="264">
        <f>SUM(M76:M79)</f>
        <v>6909403104.8200016</v>
      </c>
      <c r="N75" s="264">
        <f>SUM(N76:N79)</f>
        <v>6262385655.96</v>
      </c>
      <c r="O75" s="264">
        <f>SUM(O76:O79)</f>
        <v>8863736393.8699989</v>
      </c>
      <c r="P75" s="264">
        <f>SUM(P76:P79)</f>
        <v>9626541024.1499996</v>
      </c>
      <c r="Q75" s="264">
        <f t="shared" si="13"/>
        <v>75942579256.270004</v>
      </c>
      <c r="R75" s="12"/>
      <c r="S75" s="12"/>
      <c r="T75" s="5"/>
      <c r="U75" s="5"/>
      <c r="V75" s="5"/>
      <c r="W75" s="5"/>
      <c r="AL75" s="117"/>
    </row>
    <row r="76" spans="2:40" x14ac:dyDescent="0.25">
      <c r="B76" s="29" t="s">
        <v>169</v>
      </c>
      <c r="C76" s="265">
        <v>3942016100</v>
      </c>
      <c r="D76" s="265">
        <v>1879639779.5500004</v>
      </c>
      <c r="E76" s="265">
        <v>98392184.709999993</v>
      </c>
      <c r="F76" s="265">
        <v>131559508.13000001</v>
      </c>
      <c r="G76" s="265">
        <v>139864346.90000001</v>
      </c>
      <c r="H76" s="265">
        <v>120572093.16</v>
      </c>
      <c r="I76" s="265">
        <v>131277826.25</v>
      </c>
      <c r="J76" s="265">
        <v>141274262.25999999</v>
      </c>
      <c r="K76" s="265">
        <v>147508647.36000001</v>
      </c>
      <c r="L76" s="265">
        <v>128755544.21999998</v>
      </c>
      <c r="M76" s="265">
        <v>138545278.69</v>
      </c>
      <c r="N76" s="265">
        <v>125072523.58</v>
      </c>
      <c r="O76" s="265">
        <v>206689384.34</v>
      </c>
      <c r="P76" s="265">
        <v>308932432</v>
      </c>
      <c r="Q76" s="265">
        <f t="shared" si="13"/>
        <v>1818444031.5999999</v>
      </c>
      <c r="R76" s="12"/>
      <c r="S76" s="12"/>
      <c r="T76" s="5"/>
      <c r="U76" s="5"/>
      <c r="V76" s="5"/>
      <c r="W76" s="5"/>
      <c r="AL76" s="117"/>
    </row>
    <row r="77" spans="2:40" x14ac:dyDescent="0.25">
      <c r="B77" s="29" t="s">
        <v>170</v>
      </c>
      <c r="C77" s="265">
        <v>11804587376</v>
      </c>
      <c r="D77" s="265">
        <v>14391809407.710001</v>
      </c>
      <c r="E77" s="265">
        <v>220371401.49000001</v>
      </c>
      <c r="F77" s="265">
        <v>492788696.28999996</v>
      </c>
      <c r="G77" s="265">
        <v>808158746.25999999</v>
      </c>
      <c r="H77" s="265">
        <v>1419887621.05</v>
      </c>
      <c r="I77" s="265">
        <v>728497297.04000008</v>
      </c>
      <c r="J77" s="265">
        <v>633128715.25999999</v>
      </c>
      <c r="K77" s="265">
        <v>640060913.72000003</v>
      </c>
      <c r="L77" s="265">
        <v>698439893.78000009</v>
      </c>
      <c r="M77" s="265">
        <v>2136595825.6500003</v>
      </c>
      <c r="N77" s="265">
        <v>804048024.01999998</v>
      </c>
      <c r="O77" s="265">
        <v>1673320454.6300001</v>
      </c>
      <c r="P77" s="265">
        <v>2533236408.6399999</v>
      </c>
      <c r="Q77" s="265">
        <f t="shared" si="13"/>
        <v>12788533997.830002</v>
      </c>
      <c r="R77" s="12"/>
      <c r="S77" s="12"/>
      <c r="T77" s="5"/>
      <c r="U77" s="5"/>
      <c r="V77" s="5"/>
      <c r="W77" s="5"/>
      <c r="AL77" s="117"/>
    </row>
    <row r="78" spans="2:40" x14ac:dyDescent="0.25">
      <c r="B78" s="29" t="s">
        <v>171</v>
      </c>
      <c r="C78" s="265">
        <v>5130920</v>
      </c>
      <c r="D78" s="265">
        <v>5130920</v>
      </c>
      <c r="E78" s="265">
        <v>427576</v>
      </c>
      <c r="F78" s="265">
        <v>427576</v>
      </c>
      <c r="G78" s="265">
        <v>427576</v>
      </c>
      <c r="H78" s="265">
        <v>427576</v>
      </c>
      <c r="I78" s="265">
        <v>427576</v>
      </c>
      <c r="J78" s="265">
        <v>427576</v>
      </c>
      <c r="K78" s="265">
        <v>427576</v>
      </c>
      <c r="L78" s="265">
        <v>22936</v>
      </c>
      <c r="M78" s="265">
        <v>427576</v>
      </c>
      <c r="N78" s="265">
        <v>832216</v>
      </c>
      <c r="O78" s="265">
        <v>22936</v>
      </c>
      <c r="P78" s="265">
        <v>832216</v>
      </c>
      <c r="Q78" s="265">
        <f t="shared" si="13"/>
        <v>5130912</v>
      </c>
      <c r="R78" s="12"/>
      <c r="S78" s="12"/>
      <c r="T78" s="5"/>
      <c r="U78" s="5"/>
      <c r="V78" s="5"/>
      <c r="W78" s="5"/>
      <c r="AL78" s="117"/>
    </row>
    <row r="79" spans="2:40" x14ac:dyDescent="0.25">
      <c r="B79" s="29" t="s">
        <v>172</v>
      </c>
      <c r="C79" s="265">
        <v>60177530368</v>
      </c>
      <c r="D79" s="265">
        <v>62802526641.489998</v>
      </c>
      <c r="E79" s="265">
        <v>3806730740.1800003</v>
      </c>
      <c r="F79" s="265">
        <v>4511804053.8299999</v>
      </c>
      <c r="G79" s="265">
        <v>4524819152.0799999</v>
      </c>
      <c r="H79" s="265">
        <v>4642356819.1200008</v>
      </c>
      <c r="I79" s="265">
        <v>5536697338.4399986</v>
      </c>
      <c r="J79" s="265">
        <v>4619844468.710001</v>
      </c>
      <c r="K79" s="265">
        <v>5224714920.0699997</v>
      </c>
      <c r="L79" s="265">
        <v>4729991919.1600008</v>
      </c>
      <c r="M79" s="265">
        <v>4633834424.4800014</v>
      </c>
      <c r="N79" s="265">
        <v>5332432892.3599997</v>
      </c>
      <c r="O79" s="265">
        <v>6983703618.8999996</v>
      </c>
      <c r="P79" s="265">
        <v>6783539967.5100002</v>
      </c>
      <c r="Q79" s="265">
        <f t="shared" si="13"/>
        <v>61330470314.840012</v>
      </c>
      <c r="R79" s="12"/>
      <c r="S79" s="12"/>
      <c r="T79" s="5"/>
      <c r="U79" s="5"/>
      <c r="V79" s="5"/>
      <c r="W79" s="5"/>
      <c r="AL79" s="117"/>
    </row>
    <row r="80" spans="2:40" x14ac:dyDescent="0.25">
      <c r="B80" s="28" t="s">
        <v>173</v>
      </c>
      <c r="C80" s="264">
        <f t="shared" ref="C80:K80" si="23">SUM(C81:C87)</f>
        <v>6210381583</v>
      </c>
      <c r="D80" s="264">
        <f t="shared" si="23"/>
        <v>7876087048.1499996</v>
      </c>
      <c r="E80" s="264">
        <f>SUM(E81:E87)</f>
        <v>174421130.19</v>
      </c>
      <c r="F80" s="264">
        <f t="shared" si="23"/>
        <v>466422007.24000001</v>
      </c>
      <c r="G80" s="264">
        <f t="shared" si="23"/>
        <v>579412196.36000001</v>
      </c>
      <c r="H80" s="264">
        <f t="shared" si="23"/>
        <v>657120304.81000006</v>
      </c>
      <c r="I80" s="264">
        <f t="shared" si="23"/>
        <v>563500158.12</v>
      </c>
      <c r="J80" s="264">
        <f t="shared" si="23"/>
        <v>444769440.88999999</v>
      </c>
      <c r="K80" s="264">
        <f t="shared" si="23"/>
        <v>655336363.84000003</v>
      </c>
      <c r="L80" s="264">
        <f>SUM(L81:L87)</f>
        <v>569348886.38</v>
      </c>
      <c r="M80" s="264">
        <f>SUM(M81:M87)</f>
        <v>439656150.32999998</v>
      </c>
      <c r="N80" s="264">
        <f>SUM(N81:N87)</f>
        <v>577331785.62</v>
      </c>
      <c r="O80" s="264">
        <f>SUM(O81:O87)</f>
        <v>720634628.97000003</v>
      </c>
      <c r="P80" s="264">
        <f>SUM(P81:P87)</f>
        <v>1510437776.1400001</v>
      </c>
      <c r="Q80" s="264">
        <f t="shared" si="13"/>
        <v>7358390828.8900003</v>
      </c>
      <c r="R80" s="12"/>
      <c r="S80" s="12"/>
      <c r="T80" s="5"/>
      <c r="U80" s="5"/>
      <c r="V80" s="5"/>
      <c r="W80" s="5"/>
      <c r="AL80" s="117"/>
    </row>
    <row r="81" spans="2:40" x14ac:dyDescent="0.25">
      <c r="B81" s="29" t="s">
        <v>174</v>
      </c>
      <c r="C81" s="265">
        <v>1040224177</v>
      </c>
      <c r="D81" s="265">
        <v>1166904571.5599999</v>
      </c>
      <c r="E81" s="265">
        <v>42731826.380000003</v>
      </c>
      <c r="F81" s="265">
        <v>36860733.609999999</v>
      </c>
      <c r="G81" s="265">
        <v>120050600.84</v>
      </c>
      <c r="H81" s="265">
        <v>137921832.95000002</v>
      </c>
      <c r="I81" s="265">
        <v>153377104.24000001</v>
      </c>
      <c r="J81" s="265">
        <v>82765550.480000004</v>
      </c>
      <c r="K81" s="265">
        <v>141566791.59</v>
      </c>
      <c r="L81" s="265">
        <v>75518692.25999999</v>
      </c>
      <c r="M81" s="265">
        <v>37985829.510000005</v>
      </c>
      <c r="N81" s="265">
        <v>116181367.3</v>
      </c>
      <c r="O81" s="265">
        <v>65180948.140000001</v>
      </c>
      <c r="P81" s="265">
        <v>150660374.28</v>
      </c>
      <c r="Q81" s="265">
        <f t="shared" si="13"/>
        <v>1160801651.5799999</v>
      </c>
      <c r="R81" s="12"/>
      <c r="S81" s="12"/>
      <c r="T81" s="5"/>
      <c r="U81" s="5"/>
      <c r="V81" s="5"/>
      <c r="W81" s="5"/>
      <c r="AL81" s="117"/>
    </row>
    <row r="82" spans="2:40" x14ac:dyDescent="0.25">
      <c r="B82" s="29" t="s">
        <v>175</v>
      </c>
      <c r="C82" s="265">
        <v>1095597809</v>
      </c>
      <c r="D82" s="265">
        <v>1613254466.8399999</v>
      </c>
      <c r="E82" s="265">
        <v>26018313.579999998</v>
      </c>
      <c r="F82" s="265">
        <v>39578774.399999999</v>
      </c>
      <c r="G82" s="265">
        <v>79695617.810000017</v>
      </c>
      <c r="H82" s="265">
        <v>60521737.079999998</v>
      </c>
      <c r="I82" s="265">
        <v>63321825.780000001</v>
      </c>
      <c r="J82" s="265">
        <v>58756774.020000003</v>
      </c>
      <c r="K82" s="265">
        <v>111966849.89000002</v>
      </c>
      <c r="L82" s="265">
        <v>149741071.26000002</v>
      </c>
      <c r="M82" s="265">
        <v>84869098.849999994</v>
      </c>
      <c r="N82" s="265">
        <v>108102883.53999999</v>
      </c>
      <c r="O82" s="265">
        <v>147776631.13999999</v>
      </c>
      <c r="P82" s="265">
        <v>382575770.49000001</v>
      </c>
      <c r="Q82" s="265">
        <f t="shared" si="13"/>
        <v>1312925347.8399999</v>
      </c>
      <c r="R82" s="12"/>
      <c r="S82" s="12"/>
      <c r="T82" s="118"/>
      <c r="U82" s="118"/>
      <c r="V82" s="118"/>
      <c r="W82" s="118"/>
      <c r="AL82" s="117"/>
    </row>
    <row r="83" spans="2:40" x14ac:dyDescent="0.25">
      <c r="B83" s="29" t="s">
        <v>176</v>
      </c>
      <c r="C83" s="265">
        <v>2702274233</v>
      </c>
      <c r="D83" s="265">
        <v>2820324670</v>
      </c>
      <c r="E83" s="265">
        <v>57246021.390000001</v>
      </c>
      <c r="F83" s="265">
        <v>241619036.31999999</v>
      </c>
      <c r="G83" s="265">
        <v>245563320.44999999</v>
      </c>
      <c r="H83" s="265">
        <v>190042177.65000001</v>
      </c>
      <c r="I83" s="265">
        <v>204469797.35000002</v>
      </c>
      <c r="J83" s="265">
        <v>206909289.94</v>
      </c>
      <c r="K83" s="265">
        <v>189128969.05000001</v>
      </c>
      <c r="L83" s="265">
        <v>216123884.68000001</v>
      </c>
      <c r="M83" s="265">
        <v>201265303.08999997</v>
      </c>
      <c r="N83" s="265">
        <v>245927892.5</v>
      </c>
      <c r="O83" s="265">
        <v>272054362.42000002</v>
      </c>
      <c r="P83" s="265">
        <v>456637898.38999999</v>
      </c>
      <c r="Q83" s="265">
        <f t="shared" si="13"/>
        <v>2726987953.23</v>
      </c>
      <c r="R83" s="12"/>
      <c r="S83" s="12"/>
      <c r="T83" s="118"/>
      <c r="U83" s="118"/>
      <c r="V83" s="118"/>
      <c r="W83" s="118"/>
      <c r="AL83" s="117"/>
    </row>
    <row r="84" spans="2:40" x14ac:dyDescent="0.25">
      <c r="B84" s="29" t="s">
        <v>210</v>
      </c>
      <c r="C84" s="16">
        <v>0</v>
      </c>
      <c r="D84" s="16">
        <v>0</v>
      </c>
      <c r="E84" s="16">
        <v>0</v>
      </c>
      <c r="F84" s="16">
        <v>0</v>
      </c>
      <c r="G84" s="16">
        <v>0</v>
      </c>
      <c r="H84" s="16">
        <v>0</v>
      </c>
      <c r="I84" s="16">
        <v>0</v>
      </c>
      <c r="J84" s="16">
        <v>0</v>
      </c>
      <c r="K84" s="16">
        <v>0</v>
      </c>
      <c r="L84" s="16">
        <v>0</v>
      </c>
      <c r="M84" s="16">
        <v>0</v>
      </c>
      <c r="N84" s="16">
        <v>0</v>
      </c>
      <c r="O84" s="16">
        <v>0</v>
      </c>
      <c r="P84" s="16">
        <v>0</v>
      </c>
      <c r="Q84" s="16">
        <f t="shared" si="13"/>
        <v>0</v>
      </c>
      <c r="R84" s="12"/>
      <c r="S84" s="12"/>
      <c r="T84" s="118"/>
      <c r="U84" s="118"/>
      <c r="V84" s="118"/>
      <c r="W84" s="118"/>
      <c r="AL84" s="117"/>
    </row>
    <row r="85" spans="2:40" x14ac:dyDescent="0.25">
      <c r="B85" s="29" t="s">
        <v>177</v>
      </c>
      <c r="C85" s="265">
        <v>1674289</v>
      </c>
      <c r="D85" s="265">
        <v>555250566</v>
      </c>
      <c r="E85" s="16">
        <v>0</v>
      </c>
      <c r="F85" s="265">
        <v>47637410</v>
      </c>
      <c r="G85" s="265">
        <v>45829695</v>
      </c>
      <c r="H85" s="265">
        <v>62020000</v>
      </c>
      <c r="I85" s="265">
        <v>22768000</v>
      </c>
      <c r="J85" s="265">
        <v>9000000</v>
      </c>
      <c r="K85" s="265">
        <v>84236342.24000001</v>
      </c>
      <c r="L85" s="265">
        <v>31303579.829999998</v>
      </c>
      <c r="M85" s="265">
        <v>12678147</v>
      </c>
      <c r="N85" s="265">
        <v>14646068.35</v>
      </c>
      <c r="O85" s="265">
        <v>80669100</v>
      </c>
      <c r="P85" s="265">
        <v>124108283.78999999</v>
      </c>
      <c r="Q85" s="265">
        <f t="shared" si="13"/>
        <v>534896626.21000004</v>
      </c>
      <c r="R85" s="12"/>
      <c r="S85" s="12"/>
      <c r="AL85" s="117"/>
    </row>
    <row r="86" spans="2:40" x14ac:dyDescent="0.25">
      <c r="B86" s="29" t="s">
        <v>254</v>
      </c>
      <c r="C86" s="265">
        <v>1728570</v>
      </c>
      <c r="D86" s="265">
        <v>21236022</v>
      </c>
      <c r="E86" s="16">
        <v>0</v>
      </c>
      <c r="F86" s="265">
        <v>1042463.2600000001</v>
      </c>
      <c r="G86" s="16">
        <v>0</v>
      </c>
      <c r="H86" s="16">
        <v>0</v>
      </c>
      <c r="I86" s="16">
        <v>0</v>
      </c>
      <c r="J86" s="16">
        <v>0</v>
      </c>
      <c r="K86" s="16">
        <v>0</v>
      </c>
      <c r="L86" s="265">
        <v>854708.05</v>
      </c>
      <c r="M86" s="16">
        <v>0</v>
      </c>
      <c r="N86" s="16">
        <v>0</v>
      </c>
      <c r="O86" s="16">
        <v>0</v>
      </c>
      <c r="P86" s="16">
        <v>0</v>
      </c>
      <c r="Q86" s="265">
        <f t="shared" si="13"/>
        <v>1897171.31</v>
      </c>
      <c r="R86" s="12"/>
      <c r="S86" s="12"/>
      <c r="T86" s="105"/>
      <c r="U86" s="105"/>
      <c r="V86" s="105"/>
      <c r="W86" s="105"/>
      <c r="AL86" s="117"/>
    </row>
    <row r="87" spans="2:40" x14ac:dyDescent="0.25">
      <c r="B87" s="23" t="s">
        <v>178</v>
      </c>
      <c r="C87" s="265">
        <v>1368882505</v>
      </c>
      <c r="D87" s="265">
        <v>1699116751.75</v>
      </c>
      <c r="E87" s="265">
        <v>48424968.840000004</v>
      </c>
      <c r="F87" s="265">
        <v>99683589.650000006</v>
      </c>
      <c r="G87" s="265">
        <v>88272962.260000005</v>
      </c>
      <c r="H87" s="265">
        <v>206614557.13</v>
      </c>
      <c r="I87" s="265">
        <v>119563430.75</v>
      </c>
      <c r="J87" s="265">
        <v>87337826.450000003</v>
      </c>
      <c r="K87" s="265">
        <v>128437411.06999999</v>
      </c>
      <c r="L87" s="265">
        <v>95806950.299999997</v>
      </c>
      <c r="M87" s="265">
        <v>102857771.88</v>
      </c>
      <c r="N87" s="265">
        <v>92473573.929999992</v>
      </c>
      <c r="O87" s="265">
        <v>154953587.27000001</v>
      </c>
      <c r="P87" s="265">
        <v>396455449.19</v>
      </c>
      <c r="Q87" s="265">
        <f t="shared" si="13"/>
        <v>1620882078.7200003</v>
      </c>
      <c r="R87" s="12"/>
      <c r="S87" s="12"/>
      <c r="T87" s="105"/>
      <c r="U87" s="105"/>
      <c r="V87" s="105"/>
      <c r="W87" s="105"/>
      <c r="AL87" s="117"/>
    </row>
    <row r="88" spans="2:40" x14ac:dyDescent="0.25">
      <c r="B88" s="28" t="s">
        <v>179</v>
      </c>
      <c r="C88" s="264">
        <f t="shared" ref="C88:K88" si="24">SUM(C89:C99)</f>
        <v>185321754652</v>
      </c>
      <c r="D88" s="264">
        <f t="shared" si="24"/>
        <v>186377785929.35001</v>
      </c>
      <c r="E88" s="264">
        <f t="shared" si="24"/>
        <v>11545648973.459999</v>
      </c>
      <c r="F88" s="264">
        <f t="shared" si="24"/>
        <v>16067182700.049999</v>
      </c>
      <c r="G88" s="264">
        <f t="shared" si="24"/>
        <v>17674769878.540001</v>
      </c>
      <c r="H88" s="264">
        <f t="shared" si="24"/>
        <v>13952288134.85</v>
      </c>
      <c r="I88" s="264">
        <f t="shared" si="24"/>
        <v>18202074713.23</v>
      </c>
      <c r="J88" s="264">
        <f t="shared" si="24"/>
        <v>15612533878</v>
      </c>
      <c r="K88" s="264">
        <f t="shared" si="24"/>
        <v>14910024197.489998</v>
      </c>
      <c r="L88" s="264">
        <f>SUM(L89:L99)</f>
        <v>14479326122.269999</v>
      </c>
      <c r="M88" s="264">
        <f>SUM(M89:M99)</f>
        <v>11864078469.92</v>
      </c>
      <c r="N88" s="264">
        <f>SUM(N89:N99)</f>
        <v>13513646497.920002</v>
      </c>
      <c r="O88" s="264">
        <f>SUM(O89:O99)</f>
        <v>21133998769.430004</v>
      </c>
      <c r="P88" s="264">
        <f>SUM(P89:P99)</f>
        <v>15484002136.389999</v>
      </c>
      <c r="Q88" s="264">
        <f t="shared" si="13"/>
        <v>184439574471.54999</v>
      </c>
      <c r="R88" s="12"/>
      <c r="S88" s="12"/>
      <c r="T88" s="105"/>
      <c r="U88" s="105"/>
      <c r="V88" s="105"/>
      <c r="W88" s="105"/>
      <c r="AL88" s="117"/>
      <c r="AM88" s="122"/>
      <c r="AN88" s="122"/>
    </row>
    <row r="89" spans="2:40" x14ac:dyDescent="0.25">
      <c r="B89" s="29" t="s">
        <v>180</v>
      </c>
      <c r="C89" s="265">
        <v>8186820999</v>
      </c>
      <c r="D89" s="265">
        <v>7248817145.4799995</v>
      </c>
      <c r="E89" s="265">
        <v>328098811.29000002</v>
      </c>
      <c r="F89" s="265">
        <v>740366861.88999999</v>
      </c>
      <c r="G89" s="265">
        <v>840942944.71000016</v>
      </c>
      <c r="H89" s="265">
        <v>606188074.03999996</v>
      </c>
      <c r="I89" s="265">
        <v>764047421.75999999</v>
      </c>
      <c r="J89" s="265">
        <v>546706952.22000003</v>
      </c>
      <c r="K89" s="265">
        <v>467837416.68000001</v>
      </c>
      <c r="L89" s="265">
        <v>545771730.25</v>
      </c>
      <c r="M89" s="265">
        <v>439097816.37</v>
      </c>
      <c r="N89" s="265">
        <v>494478430.44</v>
      </c>
      <c r="O89" s="265">
        <v>512862015.24000001</v>
      </c>
      <c r="P89" s="265">
        <v>679515785.20999992</v>
      </c>
      <c r="Q89" s="265">
        <f t="shared" si="13"/>
        <v>6965914260.0999994</v>
      </c>
      <c r="R89" s="12"/>
      <c r="S89" s="12"/>
      <c r="T89" s="12"/>
      <c r="U89" s="12"/>
      <c r="V89" s="12"/>
      <c r="W89" s="12"/>
      <c r="AL89" s="117"/>
      <c r="AM89" s="122"/>
      <c r="AN89" s="122"/>
    </row>
    <row r="90" spans="2:40" x14ac:dyDescent="0.25">
      <c r="B90" s="29" t="s">
        <v>181</v>
      </c>
      <c r="C90" s="265">
        <v>67542117155</v>
      </c>
      <c r="D90" s="265">
        <v>69914860491.449997</v>
      </c>
      <c r="E90" s="265">
        <v>4625926767.1899996</v>
      </c>
      <c r="F90" s="265">
        <v>6555811917.1099997</v>
      </c>
      <c r="G90" s="265">
        <v>6365262899.6599989</v>
      </c>
      <c r="H90" s="265">
        <v>5852573540.2999992</v>
      </c>
      <c r="I90" s="265">
        <v>6970538635.1399994</v>
      </c>
      <c r="J90" s="265">
        <v>5198107088.3999987</v>
      </c>
      <c r="K90" s="265">
        <v>5690106325.3699999</v>
      </c>
      <c r="L90" s="265">
        <v>5002861127.8199997</v>
      </c>
      <c r="M90" s="265">
        <v>4568526916.0100002</v>
      </c>
      <c r="N90" s="265">
        <v>5002777670.8800001</v>
      </c>
      <c r="O90" s="265">
        <v>8896468665.8400002</v>
      </c>
      <c r="P90" s="265">
        <v>5166529795.4799995</v>
      </c>
      <c r="Q90" s="265">
        <f t="shared" si="13"/>
        <v>69895491349.199997</v>
      </c>
      <c r="R90" s="12"/>
      <c r="S90" s="12"/>
      <c r="T90" s="12"/>
      <c r="U90" s="12"/>
      <c r="V90" s="12"/>
      <c r="W90" s="12"/>
      <c r="AL90" s="117"/>
      <c r="AM90" s="122"/>
      <c r="AN90" s="122"/>
    </row>
    <row r="91" spans="2:40" x14ac:dyDescent="0.25">
      <c r="B91" s="29" t="s">
        <v>182</v>
      </c>
      <c r="C91" s="265">
        <v>16932270778.999998</v>
      </c>
      <c r="D91" s="265">
        <v>19944197812.239998</v>
      </c>
      <c r="E91" s="265">
        <v>1399748540.0899999</v>
      </c>
      <c r="F91" s="265">
        <v>1879463931.0700002</v>
      </c>
      <c r="G91" s="265">
        <v>1552537555.0899999</v>
      </c>
      <c r="H91" s="265">
        <v>1465234441.3700001</v>
      </c>
      <c r="I91" s="265">
        <v>1504835244.21</v>
      </c>
      <c r="J91" s="265">
        <v>1479678711.8800001</v>
      </c>
      <c r="K91" s="265">
        <v>1568386333.8299999</v>
      </c>
      <c r="L91" s="265">
        <v>1620700611.78</v>
      </c>
      <c r="M91" s="265">
        <v>1419439822.1900001</v>
      </c>
      <c r="N91" s="265">
        <v>1722293904.7</v>
      </c>
      <c r="O91" s="265">
        <v>2780955838.8400002</v>
      </c>
      <c r="P91" s="265">
        <v>1550892721.3</v>
      </c>
      <c r="Q91" s="265">
        <f t="shared" si="13"/>
        <v>19944167656.349998</v>
      </c>
      <c r="R91" s="12"/>
      <c r="S91" s="12"/>
      <c r="T91" s="12"/>
      <c r="U91" s="12"/>
      <c r="V91" s="12"/>
      <c r="W91" s="12"/>
      <c r="AL91" s="117"/>
      <c r="AM91" s="122"/>
      <c r="AN91" s="122"/>
    </row>
    <row r="92" spans="2:40" x14ac:dyDescent="0.25">
      <c r="B92" s="29" t="s">
        <v>183</v>
      </c>
      <c r="C92" s="265">
        <v>17080999323</v>
      </c>
      <c r="D92" s="265">
        <v>17495548141.290005</v>
      </c>
      <c r="E92" s="265">
        <v>861859567.26000011</v>
      </c>
      <c r="F92" s="265">
        <v>1020042650.97</v>
      </c>
      <c r="G92" s="265">
        <v>1244412840.4100003</v>
      </c>
      <c r="H92" s="265">
        <v>1233764265.3800001</v>
      </c>
      <c r="I92" s="265">
        <v>1474985773.3</v>
      </c>
      <c r="J92" s="265">
        <v>1352592925.0000002</v>
      </c>
      <c r="K92" s="265">
        <v>1139095348.5999999</v>
      </c>
      <c r="L92" s="265">
        <v>1225853316.1099999</v>
      </c>
      <c r="M92" s="265">
        <v>1323456550.4999998</v>
      </c>
      <c r="N92" s="265">
        <v>1387746759.29</v>
      </c>
      <c r="O92" s="265">
        <v>2319422967.4500003</v>
      </c>
      <c r="P92" s="265">
        <v>2316778589.8299999</v>
      </c>
      <c r="Q92" s="265">
        <f t="shared" si="13"/>
        <v>16900011554.1</v>
      </c>
      <c r="R92" s="12"/>
      <c r="S92" s="12"/>
      <c r="T92" s="12"/>
      <c r="U92" s="12"/>
      <c r="V92" s="12"/>
      <c r="W92" s="12"/>
      <c r="AL92" s="117"/>
      <c r="AM92" s="122"/>
      <c r="AN92" s="122"/>
    </row>
    <row r="93" spans="2:40" x14ac:dyDescent="0.25">
      <c r="B93" s="29" t="s">
        <v>184</v>
      </c>
      <c r="C93" s="265">
        <v>6441061887</v>
      </c>
      <c r="D93" s="265">
        <v>5624337026.8499994</v>
      </c>
      <c r="E93" s="265">
        <v>341709977.44999999</v>
      </c>
      <c r="F93" s="265">
        <v>357819949.05000001</v>
      </c>
      <c r="G93" s="265">
        <v>496593449.06999999</v>
      </c>
      <c r="H93" s="265">
        <v>418445163.50999999</v>
      </c>
      <c r="I93" s="265">
        <v>460400086.56999999</v>
      </c>
      <c r="J93" s="265">
        <v>457424919.52999997</v>
      </c>
      <c r="K93" s="265">
        <v>318632797.06</v>
      </c>
      <c r="L93" s="265">
        <v>496024743.66999996</v>
      </c>
      <c r="M93" s="265">
        <v>313569876.77999997</v>
      </c>
      <c r="N93" s="265">
        <v>328510903.69999999</v>
      </c>
      <c r="O93" s="265">
        <v>601644055.15999997</v>
      </c>
      <c r="P93" s="265">
        <v>926702102.29000008</v>
      </c>
      <c r="Q93" s="265">
        <f t="shared" si="13"/>
        <v>5517478023.8399992</v>
      </c>
      <c r="R93" s="12"/>
      <c r="S93" s="12"/>
      <c r="T93" s="12"/>
      <c r="U93" s="12"/>
      <c r="V93" s="12"/>
      <c r="W93" s="12"/>
      <c r="AL93" s="117"/>
      <c r="AM93" s="122"/>
      <c r="AN93" s="122"/>
    </row>
    <row r="94" spans="2:40" x14ac:dyDescent="0.25">
      <c r="B94" s="29" t="s">
        <v>185</v>
      </c>
      <c r="C94" s="265">
        <v>8851308647</v>
      </c>
      <c r="D94" s="265">
        <v>9240034809.9099998</v>
      </c>
      <c r="E94" s="265">
        <v>477324547.94</v>
      </c>
      <c r="F94" s="265">
        <v>693965790.46000004</v>
      </c>
      <c r="G94" s="265">
        <v>662453328.75</v>
      </c>
      <c r="H94" s="265">
        <v>858469464.27999985</v>
      </c>
      <c r="I94" s="265">
        <v>627777524.19000006</v>
      </c>
      <c r="J94" s="265">
        <v>709246872.87</v>
      </c>
      <c r="K94" s="265">
        <v>807286408.22000003</v>
      </c>
      <c r="L94" s="265">
        <v>647572275.7299999</v>
      </c>
      <c r="M94" s="265">
        <v>577024882.63999999</v>
      </c>
      <c r="N94" s="265">
        <v>914840289.29999995</v>
      </c>
      <c r="O94" s="265">
        <v>981823530.47000003</v>
      </c>
      <c r="P94" s="265">
        <v>770561745</v>
      </c>
      <c r="Q94" s="265">
        <f t="shared" si="13"/>
        <v>8728346659.8500004</v>
      </c>
      <c r="R94" s="12"/>
      <c r="S94" s="12"/>
      <c r="T94" s="12"/>
      <c r="U94" s="12"/>
      <c r="V94" s="12"/>
      <c r="W94" s="12"/>
      <c r="AL94" s="117"/>
      <c r="AM94" s="122"/>
      <c r="AN94" s="122"/>
    </row>
    <row r="95" spans="2:40" x14ac:dyDescent="0.25">
      <c r="B95" s="29" t="s">
        <v>186</v>
      </c>
      <c r="C95" s="265">
        <v>887522127</v>
      </c>
      <c r="D95" s="265">
        <v>1004932416.05</v>
      </c>
      <c r="E95" s="265">
        <v>49012367.259999998</v>
      </c>
      <c r="F95" s="265">
        <v>96862368.180000007</v>
      </c>
      <c r="G95" s="265">
        <v>73707999.370000005</v>
      </c>
      <c r="H95" s="265">
        <v>69373411.75</v>
      </c>
      <c r="I95" s="265">
        <v>81424212.049999997</v>
      </c>
      <c r="J95" s="265">
        <v>65955122.540000007</v>
      </c>
      <c r="K95" s="265">
        <v>93336725.75</v>
      </c>
      <c r="L95" s="265">
        <v>76831309.810000002</v>
      </c>
      <c r="M95" s="265">
        <v>65868682.769999996</v>
      </c>
      <c r="N95" s="265">
        <v>66117083.280000001</v>
      </c>
      <c r="O95" s="265">
        <v>131180639.75999999</v>
      </c>
      <c r="P95" s="265">
        <v>111185183.05</v>
      </c>
      <c r="Q95" s="265">
        <f t="shared" si="13"/>
        <v>980855105.56999993</v>
      </c>
      <c r="R95" s="12"/>
      <c r="S95" s="12"/>
      <c r="T95" s="12"/>
      <c r="U95" s="12"/>
      <c r="V95" s="12"/>
      <c r="W95" s="12"/>
      <c r="AL95" s="117"/>
      <c r="AM95" s="122"/>
      <c r="AN95" s="122"/>
    </row>
    <row r="96" spans="2:40" x14ac:dyDescent="0.25">
      <c r="B96" s="29" t="s">
        <v>187</v>
      </c>
      <c r="C96" s="265">
        <v>465596324</v>
      </c>
      <c r="D96" s="265">
        <v>431177625.63</v>
      </c>
      <c r="E96" s="265">
        <v>24154715.329999998</v>
      </c>
      <c r="F96" s="265">
        <v>33996971.049999997</v>
      </c>
      <c r="G96" s="265">
        <v>35984372.090000004</v>
      </c>
      <c r="H96" s="265">
        <v>29312799.649999999</v>
      </c>
      <c r="I96" s="265">
        <v>34823332.299999997</v>
      </c>
      <c r="J96" s="265">
        <v>30937999.009999998</v>
      </c>
      <c r="K96" s="265">
        <v>32563213.660000004</v>
      </c>
      <c r="L96" s="265">
        <v>40674438.619999997</v>
      </c>
      <c r="M96" s="265">
        <v>30728721.050000001</v>
      </c>
      <c r="N96" s="265">
        <v>34319805.68</v>
      </c>
      <c r="O96" s="265">
        <v>52375303.699999996</v>
      </c>
      <c r="P96" s="265">
        <v>50696764.730000004</v>
      </c>
      <c r="Q96" s="265">
        <f t="shared" si="13"/>
        <v>430568436.87</v>
      </c>
      <c r="R96" s="12"/>
      <c r="S96" s="12"/>
      <c r="T96" s="12"/>
      <c r="U96" s="12"/>
      <c r="V96" s="12"/>
      <c r="W96" s="12"/>
      <c r="AL96" s="117"/>
      <c r="AM96" s="122"/>
      <c r="AN96" s="122"/>
    </row>
    <row r="97" spans="2:42" x14ac:dyDescent="0.25">
      <c r="B97" s="29" t="s">
        <v>188</v>
      </c>
      <c r="C97" s="265">
        <v>112307142</v>
      </c>
      <c r="D97" s="265">
        <v>118891042</v>
      </c>
      <c r="E97" s="265">
        <v>4990344.1100000003</v>
      </c>
      <c r="F97" s="265">
        <v>6017282.6600000001</v>
      </c>
      <c r="G97" s="265">
        <v>6676766.6200000001</v>
      </c>
      <c r="H97" s="265">
        <v>7067775.8700000001</v>
      </c>
      <c r="I97" s="265">
        <v>9965751.8599999994</v>
      </c>
      <c r="J97" s="265">
        <v>8124606.9199999999</v>
      </c>
      <c r="K97" s="265">
        <v>9894782.4800000004</v>
      </c>
      <c r="L97" s="265">
        <v>8233512.169999999</v>
      </c>
      <c r="M97" s="265">
        <v>11703311.039999999</v>
      </c>
      <c r="N97" s="265">
        <v>8639438.4399999995</v>
      </c>
      <c r="O97" s="265">
        <v>16284642.279999999</v>
      </c>
      <c r="P97" s="265">
        <v>19725849.59</v>
      </c>
      <c r="Q97" s="265">
        <f t="shared" si="13"/>
        <v>117324064.04000002</v>
      </c>
      <c r="R97" s="12"/>
      <c r="S97" s="12"/>
      <c r="T97" s="12"/>
      <c r="U97" s="12"/>
      <c r="V97" s="12"/>
      <c r="W97" s="12"/>
      <c r="AL97" s="117"/>
      <c r="AM97" s="122"/>
      <c r="AN97" s="122"/>
    </row>
    <row r="98" spans="2:42" x14ac:dyDescent="0.25">
      <c r="B98" s="29" t="s">
        <v>189</v>
      </c>
      <c r="C98" s="265">
        <v>434700216</v>
      </c>
      <c r="D98" s="265">
        <v>252446337.99999997</v>
      </c>
      <c r="E98" s="265">
        <v>7464096.0800000001</v>
      </c>
      <c r="F98" s="265">
        <v>11502127.029999999</v>
      </c>
      <c r="G98" s="265">
        <v>14362240.529999999</v>
      </c>
      <c r="H98" s="265">
        <v>13860821.800000001</v>
      </c>
      <c r="I98" s="265">
        <v>20845372.649999999</v>
      </c>
      <c r="J98" s="265">
        <v>12637543.07</v>
      </c>
      <c r="K98" s="265">
        <v>13303471.74</v>
      </c>
      <c r="L98" s="265">
        <v>12652762.33</v>
      </c>
      <c r="M98" s="265">
        <v>14281864.52</v>
      </c>
      <c r="N98" s="265">
        <v>42129013.829999991</v>
      </c>
      <c r="O98" s="265">
        <v>32922180.760000002</v>
      </c>
      <c r="P98" s="265">
        <v>38211667.939999998</v>
      </c>
      <c r="Q98" s="265">
        <f t="shared" si="13"/>
        <v>234173162.27999997</v>
      </c>
      <c r="R98" s="12"/>
      <c r="S98" s="12"/>
      <c r="T98" s="12"/>
      <c r="U98" s="12"/>
      <c r="V98" s="12"/>
      <c r="W98" s="12"/>
      <c r="AL98" s="117"/>
      <c r="AM98" s="122"/>
      <c r="AN98" s="122"/>
    </row>
    <row r="99" spans="2:42" x14ac:dyDescent="0.25">
      <c r="B99" s="29" t="s">
        <v>190</v>
      </c>
      <c r="C99" s="265">
        <v>58387050053</v>
      </c>
      <c r="D99" s="265">
        <v>55102543080.449989</v>
      </c>
      <c r="E99" s="265">
        <v>3425359239.46</v>
      </c>
      <c r="F99" s="265">
        <v>4671332850.5799999</v>
      </c>
      <c r="G99" s="265">
        <v>6381835482.2399998</v>
      </c>
      <c r="H99" s="265">
        <v>3397998376.9000001</v>
      </c>
      <c r="I99" s="265">
        <v>6252431359.1999998</v>
      </c>
      <c r="J99" s="265">
        <v>5751121136.5599995</v>
      </c>
      <c r="K99" s="265">
        <v>4769581374.0999994</v>
      </c>
      <c r="L99" s="265">
        <v>4802150293.9799995</v>
      </c>
      <c r="M99" s="265">
        <v>3100380026.0499997</v>
      </c>
      <c r="N99" s="265">
        <v>3511793198.3800001</v>
      </c>
      <c r="O99" s="265">
        <v>4808058929.9300013</v>
      </c>
      <c r="P99" s="265">
        <v>3853201931.9699998</v>
      </c>
      <c r="Q99" s="265">
        <f t="shared" si="13"/>
        <v>54725244199.350006</v>
      </c>
      <c r="R99" s="12"/>
      <c r="S99" s="12"/>
      <c r="T99" s="12"/>
      <c r="U99" s="12"/>
      <c r="V99" s="12"/>
      <c r="W99" s="12"/>
      <c r="AL99" s="117"/>
      <c r="AM99" s="122"/>
      <c r="AN99" s="122"/>
    </row>
    <row r="100" spans="2:42" x14ac:dyDescent="0.25">
      <c r="B100" s="28" t="s">
        <v>191</v>
      </c>
      <c r="C100" s="264">
        <f t="shared" ref="C100:K100" si="25">SUM(C101:C111)</f>
        <v>64646778797</v>
      </c>
      <c r="D100" s="264">
        <f t="shared" si="25"/>
        <v>66037319133.730003</v>
      </c>
      <c r="E100" s="264">
        <f t="shared" si="25"/>
        <v>3999925527.2599998</v>
      </c>
      <c r="F100" s="264">
        <f t="shared" si="25"/>
        <v>4656510682.3000002</v>
      </c>
      <c r="G100" s="264">
        <f t="shared" si="25"/>
        <v>4644092821.5299997</v>
      </c>
      <c r="H100" s="264">
        <f t="shared" si="25"/>
        <v>4802091262.7699995</v>
      </c>
      <c r="I100" s="264">
        <f t="shared" si="25"/>
        <v>5328651170.4500008</v>
      </c>
      <c r="J100" s="264">
        <f t="shared" si="25"/>
        <v>4978872209.25</v>
      </c>
      <c r="K100" s="264">
        <f t="shared" si="25"/>
        <v>5266297145.1500006</v>
      </c>
      <c r="L100" s="264">
        <f>SUM(L101:L111)</f>
        <v>5175113753.4299994</v>
      </c>
      <c r="M100" s="264">
        <f>SUM(M101:M111)</f>
        <v>5263554559.5999994</v>
      </c>
      <c r="N100" s="264">
        <f>SUM(N101:N111)</f>
        <v>4943123522.5600004</v>
      </c>
      <c r="O100" s="264">
        <f>SUM(O101:O111)</f>
        <v>5545653586.9200001</v>
      </c>
      <c r="P100" s="264">
        <f>SUM(P101:P111)</f>
        <v>8397940026.5699997</v>
      </c>
      <c r="Q100" s="264">
        <f t="shared" si="13"/>
        <v>63001826267.789993</v>
      </c>
      <c r="R100" s="12"/>
      <c r="S100" s="12"/>
      <c r="T100" s="12"/>
      <c r="U100" s="12"/>
      <c r="V100" s="12"/>
      <c r="W100" s="12"/>
      <c r="AL100" s="117"/>
    </row>
    <row r="101" spans="2:42" x14ac:dyDescent="0.25">
      <c r="B101" s="29" t="s">
        <v>192</v>
      </c>
      <c r="C101" s="265">
        <v>29631011246</v>
      </c>
      <c r="D101" s="265">
        <v>31980320809</v>
      </c>
      <c r="E101" s="265">
        <v>2224818475.8600001</v>
      </c>
      <c r="F101" s="265">
        <v>2342966986.1599998</v>
      </c>
      <c r="G101" s="265">
        <v>2347877202.3499999</v>
      </c>
      <c r="H101" s="265">
        <v>2568770201.6399999</v>
      </c>
      <c r="I101" s="265">
        <v>2668248476.2999997</v>
      </c>
      <c r="J101" s="265">
        <v>2385468451.8199997</v>
      </c>
      <c r="K101" s="265">
        <v>2398521339.4900002</v>
      </c>
      <c r="L101" s="265">
        <v>2404290979.2600002</v>
      </c>
      <c r="M101" s="265">
        <v>2416338415.1599998</v>
      </c>
      <c r="N101" s="265">
        <v>2435944635.98</v>
      </c>
      <c r="O101" s="265">
        <v>2932600028.5800004</v>
      </c>
      <c r="P101" s="265">
        <v>4177302800.8199997</v>
      </c>
      <c r="Q101" s="282">
        <f t="shared" si="13"/>
        <v>31303147993.419998</v>
      </c>
      <c r="R101" s="12"/>
      <c r="S101" s="12"/>
      <c r="T101" s="12"/>
      <c r="U101" s="12"/>
      <c r="V101" s="12"/>
      <c r="W101" s="12"/>
      <c r="AL101" s="117"/>
      <c r="AM101" s="122"/>
      <c r="AN101" s="122"/>
      <c r="AO101" s="122"/>
      <c r="AP101" s="122"/>
    </row>
    <row r="102" spans="2:42" x14ac:dyDescent="0.25">
      <c r="B102" s="29" t="s">
        <v>255</v>
      </c>
      <c r="C102" s="16">
        <v>0</v>
      </c>
      <c r="D102" s="265">
        <v>8027950.0000000009</v>
      </c>
      <c r="E102" s="16">
        <v>0</v>
      </c>
      <c r="F102" s="16">
        <v>0</v>
      </c>
      <c r="G102" s="265">
        <v>1249313.5</v>
      </c>
      <c r="H102" s="16">
        <v>0</v>
      </c>
      <c r="I102" s="265">
        <v>845261.84</v>
      </c>
      <c r="J102" s="265">
        <v>3070658</v>
      </c>
      <c r="K102" s="265">
        <v>27000</v>
      </c>
      <c r="L102" s="265">
        <v>799380.89</v>
      </c>
      <c r="M102" s="16">
        <v>0</v>
      </c>
      <c r="N102" s="16">
        <v>0</v>
      </c>
      <c r="O102" s="265">
        <v>505044.00000000006</v>
      </c>
      <c r="P102" s="265">
        <v>840904.64</v>
      </c>
      <c r="Q102" s="282">
        <f t="shared" si="13"/>
        <v>7337562.8699999992</v>
      </c>
      <c r="R102" s="12"/>
      <c r="S102" s="12"/>
      <c r="T102" s="12"/>
      <c r="U102" s="12"/>
      <c r="V102" s="12"/>
      <c r="W102" s="12"/>
      <c r="AL102" s="117"/>
      <c r="AM102" s="122"/>
      <c r="AN102" s="122"/>
      <c r="AO102" s="122"/>
      <c r="AP102" s="122"/>
    </row>
    <row r="103" spans="2:42" x14ac:dyDescent="0.25">
      <c r="B103" s="29" t="s">
        <v>221</v>
      </c>
      <c r="C103" s="265">
        <v>177905092</v>
      </c>
      <c r="D103" s="265">
        <v>178890323</v>
      </c>
      <c r="E103" s="265">
        <v>14367021.5</v>
      </c>
      <c r="F103" s="265">
        <v>14367021.5</v>
      </c>
      <c r="G103" s="265">
        <v>14367021.5</v>
      </c>
      <c r="H103" s="265">
        <v>14367021.5</v>
      </c>
      <c r="I103" s="265">
        <v>14367021.5</v>
      </c>
      <c r="J103" s="265">
        <v>14616323.060000001</v>
      </c>
      <c r="K103" s="265">
        <v>14450122.02</v>
      </c>
      <c r="L103" s="265">
        <v>14450122.02</v>
      </c>
      <c r="M103" s="265">
        <v>14450122.02</v>
      </c>
      <c r="N103" s="265">
        <v>14625122.02</v>
      </c>
      <c r="O103" s="265">
        <v>20005015.68</v>
      </c>
      <c r="P103" s="265">
        <v>14458388</v>
      </c>
      <c r="Q103" s="282">
        <f t="shared" si="13"/>
        <v>178890322.31999999</v>
      </c>
      <c r="R103" s="12"/>
      <c r="S103" s="12"/>
      <c r="T103" s="12"/>
      <c r="U103" s="12"/>
      <c r="V103" s="12"/>
      <c r="W103" s="12"/>
      <c r="AL103" s="117"/>
      <c r="AM103" s="122"/>
      <c r="AN103" s="122"/>
      <c r="AO103" s="122"/>
      <c r="AP103" s="122"/>
    </row>
    <row r="104" spans="2:42" x14ac:dyDescent="0.25">
      <c r="B104" s="29" t="s">
        <v>193</v>
      </c>
      <c r="C104" s="265">
        <v>911797471</v>
      </c>
      <c r="D104" s="265">
        <v>923666739</v>
      </c>
      <c r="E104" s="265">
        <v>73523659.159999996</v>
      </c>
      <c r="F104" s="265">
        <v>74023659.159999996</v>
      </c>
      <c r="G104" s="265">
        <v>73523659.159999996</v>
      </c>
      <c r="H104" s="265">
        <v>73523659.159999996</v>
      </c>
      <c r="I104" s="265">
        <v>73523659.159999996</v>
      </c>
      <c r="J104" s="265">
        <v>73523659.159999996</v>
      </c>
      <c r="K104" s="265">
        <v>73523659.159999996</v>
      </c>
      <c r="L104" s="265">
        <v>73523659.159999996</v>
      </c>
      <c r="M104" s="265">
        <v>73523659.159999996</v>
      </c>
      <c r="N104" s="265">
        <v>73523659.159999996</v>
      </c>
      <c r="O104" s="265">
        <v>102537210.16</v>
      </c>
      <c r="P104" s="265">
        <v>85392927.159999996</v>
      </c>
      <c r="Q104" s="282">
        <f t="shared" si="13"/>
        <v>923666728.91999972</v>
      </c>
      <c r="R104" s="12"/>
      <c r="S104" s="12"/>
      <c r="T104" s="12"/>
      <c r="U104" s="12"/>
      <c r="V104" s="12"/>
      <c r="W104" s="12"/>
      <c r="AL104" s="117"/>
      <c r="AM104" s="122"/>
      <c r="AN104" s="122"/>
      <c r="AO104" s="122"/>
      <c r="AP104" s="122"/>
    </row>
    <row r="105" spans="2:42" x14ac:dyDescent="0.25">
      <c r="B105" s="7" t="s">
        <v>231</v>
      </c>
      <c r="C105" s="265">
        <v>2525000000</v>
      </c>
      <c r="D105" s="265">
        <v>1793484387.8899999</v>
      </c>
      <c r="E105" s="16">
        <v>0</v>
      </c>
      <c r="F105" s="265">
        <v>18476118.259999998</v>
      </c>
      <c r="G105" s="265">
        <v>46996078.130000003</v>
      </c>
      <c r="H105" s="265">
        <v>29452633.59</v>
      </c>
      <c r="I105" s="265">
        <v>19891134.260000002</v>
      </c>
      <c r="J105" s="265">
        <v>79580032.140000001</v>
      </c>
      <c r="K105" s="265">
        <v>43746653.259999998</v>
      </c>
      <c r="L105" s="265">
        <v>144819267.99000001</v>
      </c>
      <c r="M105" s="265">
        <v>103529261.68000001</v>
      </c>
      <c r="N105" s="265">
        <v>12649544.130000001</v>
      </c>
      <c r="O105" s="265">
        <v>22196276.899999999</v>
      </c>
      <c r="P105" s="265">
        <v>111653475.83</v>
      </c>
      <c r="Q105" s="282">
        <f t="shared" si="13"/>
        <v>632990476.16999996</v>
      </c>
      <c r="R105" s="12"/>
      <c r="S105" s="12"/>
      <c r="T105" s="12"/>
      <c r="U105" s="12"/>
      <c r="V105" s="12"/>
      <c r="W105" s="12"/>
      <c r="AL105" s="117"/>
      <c r="AM105" s="122"/>
      <c r="AN105" s="122"/>
      <c r="AO105" s="122"/>
      <c r="AP105" s="122"/>
    </row>
    <row r="106" spans="2:42" x14ac:dyDescent="0.25">
      <c r="B106" s="29" t="s">
        <v>194</v>
      </c>
      <c r="C106" s="265">
        <v>898148324</v>
      </c>
      <c r="D106" s="265">
        <v>952161025</v>
      </c>
      <c r="E106" s="265">
        <v>2873839.7</v>
      </c>
      <c r="F106" s="265">
        <v>92107394.010000005</v>
      </c>
      <c r="G106" s="265">
        <v>86601574.579999998</v>
      </c>
      <c r="H106" s="265">
        <v>47879327.100000001</v>
      </c>
      <c r="I106" s="265">
        <v>104840703.15000001</v>
      </c>
      <c r="J106" s="265">
        <v>48782950.049999997</v>
      </c>
      <c r="K106" s="265">
        <v>104657338.86</v>
      </c>
      <c r="L106" s="265">
        <v>72416651.260000005</v>
      </c>
      <c r="M106" s="265">
        <v>105225964.25999999</v>
      </c>
      <c r="N106" s="265">
        <v>82506372.579999998</v>
      </c>
      <c r="O106" s="265">
        <v>74614822.710000008</v>
      </c>
      <c r="P106" s="265">
        <v>108129606.48999999</v>
      </c>
      <c r="Q106" s="282">
        <f t="shared" si="13"/>
        <v>930636544.75000012</v>
      </c>
      <c r="R106" s="12"/>
      <c r="S106" s="12"/>
      <c r="T106" s="12"/>
      <c r="U106" s="12"/>
      <c r="V106" s="12"/>
      <c r="W106" s="12"/>
      <c r="AL106" s="117"/>
      <c r="AM106" s="122"/>
      <c r="AN106" s="122"/>
      <c r="AO106" s="122"/>
      <c r="AP106" s="122"/>
    </row>
    <row r="107" spans="2:42" x14ac:dyDescent="0.25">
      <c r="B107" s="29" t="s">
        <v>195</v>
      </c>
      <c r="C107" s="265">
        <v>410540537</v>
      </c>
      <c r="D107" s="265">
        <v>404027626.04000002</v>
      </c>
      <c r="E107" s="265">
        <v>17887859.41</v>
      </c>
      <c r="F107" s="265">
        <v>21590396.789999999</v>
      </c>
      <c r="G107" s="265">
        <v>20981209.260000002</v>
      </c>
      <c r="H107" s="265">
        <v>25105389.780000001</v>
      </c>
      <c r="I107" s="265">
        <v>30931176.609999996</v>
      </c>
      <c r="J107" s="265">
        <v>28818602.940000001</v>
      </c>
      <c r="K107" s="265">
        <v>17789622.77</v>
      </c>
      <c r="L107" s="265">
        <v>25824614.290000003</v>
      </c>
      <c r="M107" s="265">
        <v>24406876.329999998</v>
      </c>
      <c r="N107" s="265">
        <v>28574825.759999998</v>
      </c>
      <c r="O107" s="265">
        <v>51722671.239999995</v>
      </c>
      <c r="P107" s="265">
        <v>70036879.760000005</v>
      </c>
      <c r="Q107" s="265">
        <f t="shared" si="13"/>
        <v>363670124.94</v>
      </c>
      <c r="R107" s="12"/>
      <c r="S107" s="12"/>
      <c r="T107" s="12"/>
      <c r="U107" s="12"/>
      <c r="V107" s="12"/>
      <c r="W107" s="12"/>
      <c r="AL107" s="117"/>
      <c r="AM107" s="122"/>
      <c r="AN107" s="122"/>
      <c r="AO107" s="122"/>
      <c r="AP107" s="122"/>
    </row>
    <row r="108" spans="2:42" x14ac:dyDescent="0.25">
      <c r="B108" s="29" t="s">
        <v>196</v>
      </c>
      <c r="C108" s="265">
        <v>1858450554</v>
      </c>
      <c r="D108" s="265">
        <v>1912126977.71</v>
      </c>
      <c r="E108" s="265">
        <v>29324814.390000001</v>
      </c>
      <c r="F108" s="265">
        <v>46273461.479999997</v>
      </c>
      <c r="G108" s="265">
        <v>38749739.789999999</v>
      </c>
      <c r="H108" s="265">
        <v>50225442.080000006</v>
      </c>
      <c r="I108" s="265">
        <v>50689284.209999993</v>
      </c>
      <c r="J108" s="265">
        <v>74870254.209999993</v>
      </c>
      <c r="K108" s="265">
        <v>272568628.48000002</v>
      </c>
      <c r="L108" s="265">
        <v>55378469.510000005</v>
      </c>
      <c r="M108" s="265">
        <v>370418735.38999993</v>
      </c>
      <c r="N108" s="265">
        <v>50937073.859999999</v>
      </c>
      <c r="O108" s="265">
        <v>173804332.14999998</v>
      </c>
      <c r="P108" s="265">
        <v>464756435.75</v>
      </c>
      <c r="Q108" s="265">
        <f t="shared" si="13"/>
        <v>1677996671.3</v>
      </c>
      <c r="R108" s="12"/>
      <c r="S108" s="12"/>
      <c r="T108" s="12"/>
      <c r="U108" s="12"/>
      <c r="V108" s="12"/>
      <c r="W108" s="12"/>
      <c r="AL108" s="117"/>
      <c r="AM108" s="122"/>
      <c r="AN108" s="122"/>
      <c r="AO108" s="122"/>
      <c r="AP108" s="122"/>
    </row>
    <row r="109" spans="2:42" x14ac:dyDescent="0.25">
      <c r="B109" s="29" t="s">
        <v>197</v>
      </c>
      <c r="C109" s="265">
        <v>26861321830</v>
      </c>
      <c r="D109" s="265">
        <v>26751310417.840004</v>
      </c>
      <c r="E109" s="265">
        <v>1619193765.22</v>
      </c>
      <c r="F109" s="265">
        <v>2004284021.3499999</v>
      </c>
      <c r="G109" s="265">
        <v>1969269904.0799997</v>
      </c>
      <c r="H109" s="265">
        <v>1953498455.0999999</v>
      </c>
      <c r="I109" s="265">
        <v>2302041146.3299999</v>
      </c>
      <c r="J109" s="265">
        <v>2222708968.9400001</v>
      </c>
      <c r="K109" s="265">
        <v>2251275793.4900002</v>
      </c>
      <c r="L109" s="265">
        <v>2340261071.8600001</v>
      </c>
      <c r="M109" s="265">
        <v>2045313104.0700002</v>
      </c>
      <c r="N109" s="265">
        <v>2201152104.7800002</v>
      </c>
      <c r="O109" s="265">
        <v>2122241260.8199997</v>
      </c>
      <c r="P109" s="265">
        <v>3015084786.27</v>
      </c>
      <c r="Q109" s="265">
        <f t="shared" si="13"/>
        <v>26046324382.310001</v>
      </c>
      <c r="R109" s="12"/>
      <c r="S109" s="12"/>
      <c r="T109" s="12"/>
      <c r="U109" s="12"/>
      <c r="V109" s="12"/>
      <c r="W109" s="12"/>
      <c r="AL109" s="117"/>
      <c r="AM109" s="122"/>
      <c r="AN109" s="122"/>
      <c r="AO109" s="122"/>
      <c r="AP109" s="122"/>
    </row>
    <row r="110" spans="2:42" x14ac:dyDescent="0.25">
      <c r="B110" s="124" t="s">
        <v>198</v>
      </c>
      <c r="C110" s="16">
        <v>0</v>
      </c>
      <c r="D110" s="16">
        <v>0</v>
      </c>
      <c r="E110" s="16">
        <v>0</v>
      </c>
      <c r="F110" s="16">
        <v>0</v>
      </c>
      <c r="G110" s="16">
        <v>0</v>
      </c>
      <c r="H110" s="16">
        <v>0</v>
      </c>
      <c r="I110" s="16">
        <v>0</v>
      </c>
      <c r="J110" s="16">
        <v>0</v>
      </c>
      <c r="K110" s="16">
        <v>0</v>
      </c>
      <c r="L110" s="16">
        <v>0</v>
      </c>
      <c r="M110" s="16">
        <v>0</v>
      </c>
      <c r="N110" s="16">
        <v>0</v>
      </c>
      <c r="O110" s="16">
        <v>0</v>
      </c>
      <c r="P110" s="16">
        <v>0</v>
      </c>
      <c r="Q110" s="16">
        <f t="shared" si="13"/>
        <v>0</v>
      </c>
      <c r="R110" s="12"/>
      <c r="S110" s="12"/>
      <c r="AL110" s="117"/>
      <c r="AM110" s="122"/>
      <c r="AN110" s="122"/>
      <c r="AO110" s="122"/>
      <c r="AP110" s="122"/>
    </row>
    <row r="111" spans="2:42" x14ac:dyDescent="0.25">
      <c r="B111" s="29" t="s">
        <v>199</v>
      </c>
      <c r="C111" s="265">
        <v>1372603743</v>
      </c>
      <c r="D111" s="265">
        <v>1133302878.25</v>
      </c>
      <c r="E111" s="265">
        <v>17936092.02</v>
      </c>
      <c r="F111" s="265">
        <v>42421623.589999996</v>
      </c>
      <c r="G111" s="265">
        <v>44477119.18</v>
      </c>
      <c r="H111" s="265">
        <v>39269132.82</v>
      </c>
      <c r="I111" s="265">
        <v>63273307.090000004</v>
      </c>
      <c r="J111" s="265">
        <v>47432308.930000007</v>
      </c>
      <c r="K111" s="265">
        <v>89736987.61999999</v>
      </c>
      <c r="L111" s="265">
        <v>43349537.189999998</v>
      </c>
      <c r="M111" s="265">
        <v>110348421.53</v>
      </c>
      <c r="N111" s="265">
        <v>43210184.290000007</v>
      </c>
      <c r="O111" s="265">
        <v>45426924.68</v>
      </c>
      <c r="P111" s="265">
        <v>350283821.85000002</v>
      </c>
      <c r="Q111" s="265">
        <f t="shared" si="13"/>
        <v>937165460.78999996</v>
      </c>
      <c r="R111" s="12"/>
      <c r="S111" s="12"/>
      <c r="T111" s="12"/>
      <c r="U111" s="12"/>
      <c r="V111" s="12"/>
      <c r="W111" s="12"/>
      <c r="AL111" s="117"/>
      <c r="AM111" s="122"/>
      <c r="AN111" s="122"/>
      <c r="AO111" s="122"/>
      <c r="AP111" s="122"/>
    </row>
    <row r="112" spans="2:42" x14ac:dyDescent="0.25">
      <c r="B112" s="24" t="s">
        <v>200</v>
      </c>
      <c r="C112" s="263">
        <f t="shared" ref="C112:P113" si="26">C113</f>
        <v>147841452782</v>
      </c>
      <c r="D112" s="263">
        <f t="shared" si="26"/>
        <v>147841452782</v>
      </c>
      <c r="E112" s="263">
        <f t="shared" si="26"/>
        <v>13710133591.77</v>
      </c>
      <c r="F112" s="263">
        <f t="shared" si="26"/>
        <v>8282265359.46</v>
      </c>
      <c r="G112" s="263">
        <f t="shared" si="26"/>
        <v>15399936766.759998</v>
      </c>
      <c r="H112" s="263">
        <f t="shared" si="26"/>
        <v>7939145791.4400005</v>
      </c>
      <c r="I112" s="263">
        <f t="shared" si="26"/>
        <v>4620969373.0200005</v>
      </c>
      <c r="J112" s="263">
        <f t="shared" si="26"/>
        <v>24374403791.109997</v>
      </c>
      <c r="K112" s="263">
        <f t="shared" si="26"/>
        <v>8276988387.2200003</v>
      </c>
      <c r="L112" s="263">
        <f>L113</f>
        <v>12855741976.440001</v>
      </c>
      <c r="M112" s="263">
        <f>M113</f>
        <v>7723413138.0900002</v>
      </c>
      <c r="N112" s="263">
        <f>N113</f>
        <v>11428895330.390001</v>
      </c>
      <c r="O112" s="263">
        <f>O113</f>
        <v>6102055051.4700003</v>
      </c>
      <c r="P112" s="263">
        <f>P113</f>
        <v>24175288480.190002</v>
      </c>
      <c r="Q112" s="263">
        <f>E112+F112+G112+H112+I112+J112+K112+L112+M112+O112+N112+P112</f>
        <v>144889237037.35999</v>
      </c>
      <c r="R112" s="12"/>
      <c r="S112" s="12"/>
      <c r="Y112" s="5"/>
      <c r="Z112" s="5"/>
      <c r="AA112" s="5"/>
      <c r="AB112" s="5"/>
      <c r="AC112" s="5"/>
      <c r="AD112" s="5"/>
      <c r="AE112" s="5"/>
      <c r="AF112" s="117"/>
      <c r="AG112" s="117"/>
      <c r="AH112" s="117"/>
      <c r="AI112" s="117"/>
      <c r="AJ112" s="117"/>
      <c r="AK112" s="117"/>
      <c r="AL112" s="117"/>
      <c r="AM112" s="122"/>
      <c r="AN112" s="122"/>
      <c r="AO112" s="122"/>
      <c r="AP112" s="122"/>
    </row>
    <row r="113" spans="2:38" x14ac:dyDescent="0.25">
      <c r="B113" s="28" t="s">
        <v>201</v>
      </c>
      <c r="C113" s="264">
        <f t="shared" si="26"/>
        <v>147841452782</v>
      </c>
      <c r="D113" s="264">
        <f t="shared" si="26"/>
        <v>147841452782</v>
      </c>
      <c r="E113" s="264">
        <f t="shared" si="26"/>
        <v>13710133591.77</v>
      </c>
      <c r="F113" s="264">
        <f t="shared" si="26"/>
        <v>8282265359.46</v>
      </c>
      <c r="G113" s="264">
        <f t="shared" si="26"/>
        <v>15399936766.759998</v>
      </c>
      <c r="H113" s="264">
        <f t="shared" si="26"/>
        <v>7939145791.4400005</v>
      </c>
      <c r="I113" s="264">
        <f t="shared" si="26"/>
        <v>4620969373.0200005</v>
      </c>
      <c r="J113" s="264">
        <f t="shared" si="26"/>
        <v>24374403791.109997</v>
      </c>
      <c r="K113" s="264">
        <f t="shared" si="26"/>
        <v>8276988387.2200003</v>
      </c>
      <c r="L113" s="264">
        <f t="shared" si="26"/>
        <v>12855741976.440001</v>
      </c>
      <c r="M113" s="264">
        <f t="shared" si="26"/>
        <v>7723413138.0900002</v>
      </c>
      <c r="N113" s="264">
        <f t="shared" si="26"/>
        <v>11428895330.390001</v>
      </c>
      <c r="O113" s="264">
        <f t="shared" si="26"/>
        <v>6102055051.4700003</v>
      </c>
      <c r="P113" s="264">
        <f t="shared" si="26"/>
        <v>24175288480.190002</v>
      </c>
      <c r="Q113" s="264">
        <f t="shared" si="13"/>
        <v>144889237037.35999</v>
      </c>
      <c r="R113" s="12"/>
      <c r="S113" s="12"/>
      <c r="T113" s="120"/>
      <c r="U113" s="120"/>
      <c r="V113" s="120"/>
      <c r="W113" s="120"/>
      <c r="X113" s="120"/>
      <c r="Y113" s="5"/>
      <c r="Z113" s="5"/>
      <c r="AA113" s="5"/>
      <c r="AB113" s="5"/>
      <c r="AC113" s="5"/>
      <c r="AD113" s="5"/>
      <c r="AE113" s="5"/>
      <c r="AF113" s="117"/>
      <c r="AG113" s="117"/>
      <c r="AH113" s="117"/>
      <c r="AI113" s="117"/>
      <c r="AJ113" s="117"/>
      <c r="AK113" s="117"/>
      <c r="AL113" s="117"/>
    </row>
    <row r="114" spans="2:38" x14ac:dyDescent="0.25">
      <c r="B114" s="29" t="s">
        <v>202</v>
      </c>
      <c r="C114" s="265">
        <v>147841452782</v>
      </c>
      <c r="D114" s="265">
        <v>147841452782</v>
      </c>
      <c r="E114" s="265">
        <v>13710133591.77</v>
      </c>
      <c r="F114" s="265">
        <v>8282265359.46</v>
      </c>
      <c r="G114" s="265">
        <v>15399936766.759998</v>
      </c>
      <c r="H114" s="265">
        <v>7939145791.4400005</v>
      </c>
      <c r="I114" s="265">
        <v>4620969373.0200005</v>
      </c>
      <c r="J114" s="265">
        <v>24374403791.109997</v>
      </c>
      <c r="K114" s="265">
        <v>8276988387.2200003</v>
      </c>
      <c r="L114" s="265">
        <v>12855741976.440001</v>
      </c>
      <c r="M114" s="265">
        <v>7723413138.0900002</v>
      </c>
      <c r="N114" s="265">
        <v>11428895330.390001</v>
      </c>
      <c r="O114" s="265">
        <v>6102055051.4700003</v>
      </c>
      <c r="P114" s="265">
        <v>24175288480.190002</v>
      </c>
      <c r="Q114" s="265">
        <f t="shared" ref="Q114:Q115" si="27">E114+F114+G114+H114+I114+J114+K114+L114+M114+O114+N114+P114</f>
        <v>144889237037.35999</v>
      </c>
      <c r="R114" s="12"/>
      <c r="S114" s="12"/>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149" t="s">
        <v>89</v>
      </c>
      <c r="C115" s="283">
        <f t="shared" ref="C115:K115" si="28">C10+C30+C61+C69+C112</f>
        <v>765455860553</v>
      </c>
      <c r="D115" s="283">
        <f t="shared" si="28"/>
        <v>777440808229.67993</v>
      </c>
      <c r="E115" s="284">
        <f t="shared" si="28"/>
        <v>48051765474</v>
      </c>
      <c r="F115" s="284">
        <f t="shared" si="28"/>
        <v>58631625920.779991</v>
      </c>
      <c r="G115" s="284">
        <f t="shared" si="28"/>
        <v>63435375785.599991</v>
      </c>
      <c r="H115" s="284">
        <f t="shared" si="28"/>
        <v>53414822268.880005</v>
      </c>
      <c r="I115" s="284">
        <f t="shared" si="28"/>
        <v>56675434232.550003</v>
      </c>
      <c r="J115" s="284">
        <f t="shared" si="28"/>
        <v>72961776188.569992</v>
      </c>
      <c r="K115" s="284">
        <f t="shared" si="28"/>
        <v>55985810153.369995</v>
      </c>
      <c r="L115" s="284">
        <f>L10+L30+L61+L69+L112</f>
        <v>61252461287.880005</v>
      </c>
      <c r="M115" s="284">
        <f>M10+M30+M61+M69+M112</f>
        <v>50526284057.660004</v>
      </c>
      <c r="N115" s="284">
        <f>N10+N30+N61+N69+N112</f>
        <v>56684953670.309998</v>
      </c>
      <c r="O115" s="284">
        <f>O10+O30+O61+O69+O112</f>
        <v>66219083584.240005</v>
      </c>
      <c r="P115" s="284">
        <f>P10+P30+P61+P69+P112</f>
        <v>100427716145.28999</v>
      </c>
      <c r="Q115" s="284">
        <f t="shared" si="27"/>
        <v>744267108769.13013</v>
      </c>
      <c r="R115" s="117"/>
      <c r="S115" s="117"/>
      <c r="T115" s="117"/>
      <c r="U115" s="117"/>
      <c r="V115" s="117"/>
      <c r="W115" s="117"/>
      <c r="X115" s="117"/>
      <c r="Y115" s="5"/>
      <c r="Z115" s="5"/>
      <c r="AA115" s="5"/>
      <c r="AB115" s="5"/>
      <c r="AC115" s="5"/>
      <c r="AD115" s="5"/>
      <c r="AE115" s="5"/>
      <c r="AF115" s="117"/>
      <c r="AG115" s="117"/>
      <c r="AH115" s="117"/>
      <c r="AI115" s="117"/>
      <c r="AJ115" s="117"/>
      <c r="AK115" s="117"/>
      <c r="AL115" s="117"/>
    </row>
    <row r="116" spans="2:38" x14ac:dyDescent="0.25">
      <c r="B116" s="29"/>
      <c r="C116" s="16"/>
      <c r="D116" s="16"/>
      <c r="E116" s="16"/>
      <c r="F116" s="16"/>
      <c r="G116" s="16"/>
      <c r="H116" s="16"/>
      <c r="I116" s="16"/>
      <c r="J116" s="16"/>
      <c r="K116" s="16"/>
      <c r="L116" s="16"/>
      <c r="M116" s="16"/>
      <c r="N116" s="16"/>
      <c r="O116" s="16"/>
      <c r="P116" s="16"/>
      <c r="Q116" s="16"/>
      <c r="Y116" s="5"/>
      <c r="Z116" s="5"/>
      <c r="AA116" s="5"/>
      <c r="AB116" s="5"/>
      <c r="AC116" s="5"/>
      <c r="AD116" s="5"/>
      <c r="AE116" s="5"/>
      <c r="AF116" s="117"/>
      <c r="AG116" s="117"/>
      <c r="AH116" s="117"/>
      <c r="AI116" s="117"/>
      <c r="AJ116" s="117"/>
      <c r="AK116" s="117"/>
      <c r="AL116" s="117"/>
    </row>
    <row r="117" spans="2:38" x14ac:dyDescent="0.25">
      <c r="B117" s="149" t="s">
        <v>46</v>
      </c>
      <c r="C117" s="285"/>
      <c r="D117" s="286"/>
      <c r="E117" s="287" t="str">
        <f>+E9</f>
        <v>ENERO</v>
      </c>
      <c r="F117" s="287" t="str">
        <f t="shared" ref="F117:Q117" si="29">+F9</f>
        <v>FEBRERO</v>
      </c>
      <c r="G117" s="287" t="str">
        <f t="shared" si="29"/>
        <v>MARZO</v>
      </c>
      <c r="H117" s="287" t="str">
        <f t="shared" si="29"/>
        <v>ABRIL</v>
      </c>
      <c r="I117" s="287" t="str">
        <f t="shared" si="29"/>
        <v>MAYO</v>
      </c>
      <c r="J117" s="287" t="str">
        <f t="shared" si="29"/>
        <v>JUNIO</v>
      </c>
      <c r="K117" s="287" t="str">
        <f t="shared" si="29"/>
        <v>JULIO</v>
      </c>
      <c r="L117" s="287" t="str">
        <f t="shared" si="29"/>
        <v>AGOSTO</v>
      </c>
      <c r="M117" s="287" t="str">
        <f t="shared" si="29"/>
        <v>SEPTIEMBRE</v>
      </c>
      <c r="N117" s="287" t="str">
        <f t="shared" si="29"/>
        <v>OCTUBRE</v>
      </c>
      <c r="O117" s="287" t="str">
        <f t="shared" si="29"/>
        <v>NOVIEMBRE</v>
      </c>
      <c r="P117" s="287" t="str">
        <f t="shared" si="29"/>
        <v>DICIEMBRE</v>
      </c>
      <c r="Q117" s="287" t="str">
        <f t="shared" si="29"/>
        <v>TOTAL</v>
      </c>
      <c r="R117" s="117"/>
      <c r="S117" s="117"/>
      <c r="T117" s="117"/>
      <c r="U117" s="117"/>
      <c r="V117" s="117"/>
      <c r="W117" s="117"/>
      <c r="X117" s="117"/>
      <c r="Y117" s="5"/>
      <c r="Z117" s="5"/>
      <c r="AA117" s="5"/>
      <c r="AB117" s="5"/>
      <c r="AC117" s="5"/>
      <c r="AD117" s="5"/>
      <c r="AE117" s="5"/>
      <c r="AF117" s="117"/>
      <c r="AG117" s="117"/>
      <c r="AH117" s="117"/>
      <c r="AI117" s="117"/>
      <c r="AJ117" s="117"/>
      <c r="AK117" s="117"/>
      <c r="AL117" s="117"/>
    </row>
    <row r="118" spans="2:38" x14ac:dyDescent="0.25">
      <c r="B118" s="30" t="s">
        <v>213</v>
      </c>
      <c r="C118" s="263">
        <f t="shared" ref="C118:P119" si="30">C119</f>
        <v>156354685798</v>
      </c>
      <c r="D118" s="263">
        <f t="shared" si="30"/>
        <v>156354685798</v>
      </c>
      <c r="E118" s="263">
        <f t="shared" si="30"/>
        <v>5863404136.3000002</v>
      </c>
      <c r="F118" s="263">
        <f t="shared" si="30"/>
        <v>9232534887.0900002</v>
      </c>
      <c r="G118" s="263">
        <f t="shared" si="30"/>
        <v>18155284587.049995</v>
      </c>
      <c r="H118" s="263">
        <f t="shared" si="30"/>
        <v>45424636216.470009</v>
      </c>
      <c r="I118" s="263">
        <f t="shared" si="30"/>
        <v>8514031530.3099995</v>
      </c>
      <c r="J118" s="263">
        <f t="shared" si="30"/>
        <v>4966178609.8999996</v>
      </c>
      <c r="K118" s="263">
        <f t="shared" si="30"/>
        <v>6696401436.6799994</v>
      </c>
      <c r="L118" s="263">
        <f>L119</f>
        <v>4158555302.8800006</v>
      </c>
      <c r="M118" s="263">
        <f>M119</f>
        <v>6255664392.4000006</v>
      </c>
      <c r="N118" s="263">
        <f>N119</f>
        <v>6311008883.3900003</v>
      </c>
      <c r="O118" s="263">
        <f>O119</f>
        <v>7727434278.4499998</v>
      </c>
      <c r="P118" s="263">
        <f>P119</f>
        <v>18370120133.489998</v>
      </c>
      <c r="Q118" s="263">
        <f t="shared" ref="Q118:Q121" si="31">E118+F118+G118+H118+I118+J118+K118+L118+M118+O118+N118+P118</f>
        <v>141675254394.40997</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31" t="s">
        <v>214</v>
      </c>
      <c r="C119" s="264">
        <f t="shared" si="30"/>
        <v>156354685798</v>
      </c>
      <c r="D119" s="264">
        <f t="shared" si="30"/>
        <v>156354685798</v>
      </c>
      <c r="E119" s="264">
        <f t="shared" si="30"/>
        <v>5863404136.3000002</v>
      </c>
      <c r="F119" s="264">
        <f t="shared" si="30"/>
        <v>9232534887.0900002</v>
      </c>
      <c r="G119" s="264">
        <f t="shared" si="30"/>
        <v>18155284587.049995</v>
      </c>
      <c r="H119" s="264">
        <f t="shared" si="30"/>
        <v>45424636216.470009</v>
      </c>
      <c r="I119" s="264">
        <f t="shared" si="30"/>
        <v>8514031530.3099995</v>
      </c>
      <c r="J119" s="264">
        <f t="shared" si="30"/>
        <v>4966178609.8999996</v>
      </c>
      <c r="K119" s="264">
        <f t="shared" si="30"/>
        <v>6696401436.6799994</v>
      </c>
      <c r="L119" s="264">
        <f t="shared" si="30"/>
        <v>4158555302.8800006</v>
      </c>
      <c r="M119" s="264">
        <f t="shared" si="30"/>
        <v>6255664392.4000006</v>
      </c>
      <c r="N119" s="264">
        <f t="shared" si="30"/>
        <v>6311008883.3900003</v>
      </c>
      <c r="O119" s="264">
        <f t="shared" si="30"/>
        <v>7727434278.4499998</v>
      </c>
      <c r="P119" s="264">
        <f t="shared" si="30"/>
        <v>18370120133.489998</v>
      </c>
      <c r="Q119" s="264">
        <f t="shared" si="31"/>
        <v>141675254394.40997</v>
      </c>
      <c r="R119" s="12"/>
      <c r="S119" s="12"/>
      <c r="T119" s="12"/>
      <c r="U119" s="12"/>
      <c r="V119" s="12"/>
      <c r="W119" s="12"/>
      <c r="X119" s="12"/>
      <c r="Y119" s="5"/>
      <c r="Z119" s="5"/>
      <c r="AA119" s="5"/>
      <c r="AB119" s="5"/>
      <c r="AC119" s="5"/>
      <c r="AD119" s="5"/>
      <c r="AE119" s="5"/>
      <c r="AF119" s="117"/>
      <c r="AG119" s="117"/>
      <c r="AH119" s="117"/>
      <c r="AI119" s="117"/>
      <c r="AJ119" s="117"/>
      <c r="AK119" s="117"/>
      <c r="AL119" s="117"/>
    </row>
    <row r="120" spans="2:38" x14ac:dyDescent="0.25">
      <c r="B120" s="23" t="s">
        <v>215</v>
      </c>
      <c r="C120" s="265">
        <v>156354685798</v>
      </c>
      <c r="D120" s="265">
        <v>156354685798</v>
      </c>
      <c r="E120" s="265">
        <v>5863404136.3000002</v>
      </c>
      <c r="F120" s="265">
        <v>9232534887.0900002</v>
      </c>
      <c r="G120" s="265">
        <v>18155284587.049995</v>
      </c>
      <c r="H120" s="265">
        <v>45424636216.470009</v>
      </c>
      <c r="I120" s="265">
        <v>8514031530.3099995</v>
      </c>
      <c r="J120" s="265">
        <v>4966178609.8999996</v>
      </c>
      <c r="K120" s="265">
        <v>6696401436.6799994</v>
      </c>
      <c r="L120" s="265">
        <v>4158555302.8800006</v>
      </c>
      <c r="M120" s="265">
        <v>6255664392.4000006</v>
      </c>
      <c r="N120" s="265">
        <v>6311008883.3900003</v>
      </c>
      <c r="O120" s="265">
        <v>7727434278.4499998</v>
      </c>
      <c r="P120" s="265">
        <v>18370120133.489998</v>
      </c>
      <c r="Q120" s="265">
        <f>E120+F120+G120+H120+I120+J120+K120+L120+M120+O120+N120+P120</f>
        <v>141675254394.40997</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149" t="s">
        <v>216</v>
      </c>
      <c r="C121" s="283">
        <f t="shared" ref="C121:P121" si="32">C118</f>
        <v>156354685798</v>
      </c>
      <c r="D121" s="283">
        <f t="shared" si="32"/>
        <v>156354685798</v>
      </c>
      <c r="E121" s="284">
        <f t="shared" si="32"/>
        <v>5863404136.3000002</v>
      </c>
      <c r="F121" s="284">
        <f t="shared" si="32"/>
        <v>9232534887.0900002</v>
      </c>
      <c r="G121" s="284">
        <f t="shared" si="32"/>
        <v>18155284587.049995</v>
      </c>
      <c r="H121" s="284">
        <f t="shared" si="32"/>
        <v>45424636216.470009</v>
      </c>
      <c r="I121" s="284">
        <f t="shared" si="32"/>
        <v>8514031530.3099995</v>
      </c>
      <c r="J121" s="284">
        <f t="shared" si="32"/>
        <v>4966178609.8999996</v>
      </c>
      <c r="K121" s="284">
        <f t="shared" si="32"/>
        <v>6696401436.6799994</v>
      </c>
      <c r="L121" s="284">
        <f t="shared" si="32"/>
        <v>4158555302.8800006</v>
      </c>
      <c r="M121" s="284">
        <f t="shared" si="32"/>
        <v>6255664392.4000006</v>
      </c>
      <c r="N121" s="284">
        <f t="shared" si="32"/>
        <v>6311008883.3900003</v>
      </c>
      <c r="O121" s="284">
        <f t="shared" si="32"/>
        <v>7727434278.4499998</v>
      </c>
      <c r="P121" s="284">
        <f t="shared" si="32"/>
        <v>18370120133.489998</v>
      </c>
      <c r="Q121" s="284">
        <f t="shared" si="31"/>
        <v>141675254394.40997</v>
      </c>
      <c r="R121" s="12"/>
      <c r="S121" s="12"/>
      <c r="T121" s="12"/>
      <c r="U121" s="12"/>
      <c r="V121" s="12"/>
      <c r="W121" s="12"/>
      <c r="X121" s="12"/>
      <c r="Y121" s="5"/>
      <c r="Z121" s="5"/>
      <c r="AA121" s="5"/>
      <c r="AB121" s="5"/>
      <c r="AC121" s="5"/>
      <c r="AD121" s="5"/>
      <c r="AE121" s="5"/>
      <c r="AF121" s="117"/>
      <c r="AG121" s="117"/>
      <c r="AH121" s="117"/>
      <c r="AI121" s="117"/>
      <c r="AJ121" s="117"/>
      <c r="AK121" s="117"/>
      <c r="AL121" s="117"/>
    </row>
    <row r="122" spans="2:38" x14ac:dyDescent="0.25">
      <c r="B122" s="29"/>
      <c r="C122" s="16"/>
      <c r="D122" s="16"/>
      <c r="E122" s="16"/>
      <c r="F122" s="16"/>
      <c r="G122" s="16"/>
      <c r="H122" s="16"/>
      <c r="I122" s="16"/>
      <c r="J122" s="16"/>
      <c r="K122" s="16"/>
      <c r="L122" s="16"/>
      <c r="M122" s="16"/>
      <c r="N122" s="16"/>
      <c r="O122" s="16"/>
      <c r="P122" s="16"/>
      <c r="Q122" s="14"/>
      <c r="Y122" s="5"/>
      <c r="Z122" s="5"/>
      <c r="AA122" s="5"/>
      <c r="AB122" s="5"/>
      <c r="AC122" s="5"/>
      <c r="AD122" s="5"/>
      <c r="AE122" s="5"/>
      <c r="AF122" s="117"/>
      <c r="AG122" s="117"/>
      <c r="AH122" s="117"/>
      <c r="AI122" s="117"/>
      <c r="AJ122" s="117"/>
      <c r="AK122" s="117"/>
      <c r="AL122" s="117"/>
    </row>
    <row r="123" spans="2:38" x14ac:dyDescent="0.25">
      <c r="B123" s="149" t="s">
        <v>217</v>
      </c>
      <c r="C123" s="283">
        <f t="shared" ref="C123:P123" si="33">C115+C121</f>
        <v>921810546351</v>
      </c>
      <c r="D123" s="283">
        <f t="shared" si="33"/>
        <v>933795494027.67993</v>
      </c>
      <c r="E123" s="284">
        <f t="shared" si="33"/>
        <v>53915169610.300003</v>
      </c>
      <c r="F123" s="284">
        <f t="shared" si="33"/>
        <v>67864160807.869995</v>
      </c>
      <c r="G123" s="284">
        <f t="shared" si="33"/>
        <v>81590660372.649994</v>
      </c>
      <c r="H123" s="284">
        <f t="shared" si="33"/>
        <v>98839458485.350006</v>
      </c>
      <c r="I123" s="284">
        <f t="shared" si="33"/>
        <v>65189465762.860001</v>
      </c>
      <c r="J123" s="284">
        <f t="shared" si="33"/>
        <v>77927954798.469986</v>
      </c>
      <c r="K123" s="284">
        <f t="shared" si="33"/>
        <v>62682211590.049995</v>
      </c>
      <c r="L123" s="284">
        <f t="shared" si="33"/>
        <v>65411016590.760002</v>
      </c>
      <c r="M123" s="284">
        <f t="shared" si="33"/>
        <v>56781948450.060005</v>
      </c>
      <c r="N123" s="284">
        <f t="shared" si="33"/>
        <v>62995962553.699997</v>
      </c>
      <c r="O123" s="284">
        <f t="shared" si="33"/>
        <v>73946517862.690002</v>
      </c>
      <c r="P123" s="284">
        <f t="shared" si="33"/>
        <v>118797836278.78</v>
      </c>
      <c r="Q123" s="284">
        <f>E123+F123+G123+H123+I123+J123+K123+L123+M123+O123+N123+P123</f>
        <v>885942363163.54004</v>
      </c>
      <c r="R123" s="12"/>
      <c r="S123" s="12"/>
      <c r="T123" s="12"/>
      <c r="U123" s="12"/>
      <c r="V123" s="12"/>
      <c r="W123" s="12"/>
      <c r="X123" s="12"/>
      <c r="Y123" s="5"/>
      <c r="Z123" s="5"/>
      <c r="AA123" s="5"/>
      <c r="AB123" s="5"/>
      <c r="AC123" s="5"/>
      <c r="AD123" s="5"/>
      <c r="AE123" s="5"/>
      <c r="AF123" s="117"/>
      <c r="AG123" s="117"/>
      <c r="AH123" s="117"/>
      <c r="AI123" s="117"/>
      <c r="AJ123" s="117"/>
      <c r="AK123" s="117"/>
      <c r="AL123" s="117"/>
    </row>
    <row r="124" spans="2:38" ht="27" customHeight="1" x14ac:dyDescent="0.25">
      <c r="B124" s="345" t="s">
        <v>222</v>
      </c>
      <c r="C124" s="345"/>
      <c r="D124" s="345"/>
      <c r="E124" s="345"/>
      <c r="F124" s="345"/>
      <c r="G124" s="345"/>
      <c r="H124" s="345"/>
      <c r="I124" s="345"/>
      <c r="J124" s="345"/>
      <c r="K124" s="345"/>
      <c r="L124" s="345"/>
      <c r="M124" s="345"/>
      <c r="N124" s="345"/>
      <c r="O124" s="345"/>
      <c r="P124" s="345"/>
      <c r="Q124" s="345"/>
    </row>
    <row r="125" spans="2:38" ht="36.75" customHeight="1" x14ac:dyDescent="0.25">
      <c r="B125" s="9" t="s">
        <v>256</v>
      </c>
      <c r="E125" s="97"/>
      <c r="F125" s="97"/>
      <c r="G125" s="97"/>
      <c r="H125" s="97"/>
      <c r="I125" s="97"/>
      <c r="J125" s="97"/>
      <c r="K125" s="97"/>
      <c r="L125" s="97"/>
      <c r="M125" s="97"/>
      <c r="N125" s="97"/>
      <c r="O125" s="97"/>
      <c r="P125" s="97"/>
    </row>
    <row r="126" spans="2:38" x14ac:dyDescent="0.25">
      <c r="R126" s="12"/>
      <c r="S126" s="12"/>
      <c r="T126" s="12"/>
      <c r="U126" s="12"/>
    </row>
    <row r="127" spans="2:38" x14ac:dyDescent="0.25">
      <c r="R127" s="12"/>
      <c r="S127" s="12"/>
      <c r="T127" s="12"/>
      <c r="U127" s="12"/>
    </row>
    <row r="128" spans="2:38" x14ac:dyDescent="0.25">
      <c r="R128" s="12"/>
      <c r="S128" s="12"/>
      <c r="T128" s="12"/>
      <c r="U128" s="12"/>
      <c r="V128" s="12"/>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79" spans="5:16" x14ac:dyDescent="0.25">
      <c r="E179" s="97"/>
      <c r="F179" s="97"/>
      <c r="G179" s="97"/>
      <c r="H179" s="97"/>
      <c r="I179" s="97"/>
      <c r="J179" s="97"/>
      <c r="K179" s="97"/>
      <c r="L179" s="97"/>
      <c r="M179" s="97"/>
      <c r="N179" s="97"/>
      <c r="O179" s="97"/>
      <c r="P179"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sheetData>
  <mergeCells count="10">
    <mergeCell ref="B124:Q12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58BE-1EC5-41B5-BC41-57C5BB51B2BC}">
  <sheetPr codeName="Hoja17"/>
  <dimension ref="A2:AP188"/>
  <sheetViews>
    <sheetView showGridLines="0" topLeftCell="A56" zoomScale="90" zoomScaleNormal="90" workbookViewId="0">
      <selection activeCell="C17" sqref="C17"/>
    </sheetView>
  </sheetViews>
  <sheetFormatPr defaultColWidth="11.42578125" defaultRowHeight="15" x14ac:dyDescent="0.25"/>
  <cols>
    <col min="1" max="1" width="4.28515625" customWidth="1"/>
    <col min="2" max="2" width="100.28515625" customWidth="1"/>
    <col min="3" max="3" width="20.140625" style="97" customWidth="1"/>
    <col min="4" max="4" width="15.7109375" style="97" customWidth="1"/>
    <col min="5" max="17" width="13.85546875" style="12"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257</v>
      </c>
      <c r="C7" s="96"/>
      <c r="D7" s="96"/>
      <c r="Q7" s="16" t="s">
        <v>5</v>
      </c>
    </row>
    <row r="8" spans="1:38" x14ac:dyDescent="0.25">
      <c r="B8" s="320" t="s">
        <v>6</v>
      </c>
      <c r="C8" s="349" t="s">
        <v>258</v>
      </c>
      <c r="D8" s="349" t="s">
        <v>259</v>
      </c>
      <c r="E8" s="353" t="s">
        <v>9</v>
      </c>
      <c r="F8" s="353"/>
      <c r="G8" s="353"/>
      <c r="H8" s="353"/>
      <c r="I8" s="353"/>
      <c r="J8" s="353"/>
      <c r="K8" s="353"/>
      <c r="L8" s="353"/>
      <c r="M8" s="353"/>
      <c r="N8" s="353"/>
      <c r="O8" s="353"/>
      <c r="P8" s="353"/>
      <c r="Q8" s="353"/>
    </row>
    <row r="9" spans="1:38" x14ac:dyDescent="0.25">
      <c r="B9" s="320"/>
      <c r="C9" s="350"/>
      <c r="D9" s="350"/>
      <c r="E9" s="49" t="s">
        <v>56</v>
      </c>
      <c r="F9" s="49" t="s">
        <v>57</v>
      </c>
      <c r="G9" s="49" t="s">
        <v>58</v>
      </c>
      <c r="H9" s="49" t="s">
        <v>59</v>
      </c>
      <c r="I9" s="49" t="s">
        <v>60</v>
      </c>
      <c r="J9" s="49" t="s">
        <v>61</v>
      </c>
      <c r="K9" s="49" t="s">
        <v>62</v>
      </c>
      <c r="L9" s="49" t="s">
        <v>63</v>
      </c>
      <c r="M9" s="49" t="s">
        <v>64</v>
      </c>
      <c r="N9" s="49" t="s">
        <v>65</v>
      </c>
      <c r="O9" s="49" t="s">
        <v>66</v>
      </c>
      <c r="P9" s="49" t="s">
        <v>67</v>
      </c>
      <c r="Q9" s="153" t="s">
        <v>10</v>
      </c>
      <c r="U9" s="97"/>
    </row>
    <row r="10" spans="1:38" x14ac:dyDescent="0.25">
      <c r="B10" s="24" t="s">
        <v>11</v>
      </c>
      <c r="C10" s="127">
        <f t="shared" ref="C10:K10" si="0">C11+C16+C19+C23</f>
        <v>165745873028</v>
      </c>
      <c r="D10" s="127">
        <f t="shared" si="0"/>
        <v>171879596277.22003</v>
      </c>
      <c r="E10" s="127">
        <f t="shared" si="0"/>
        <v>15375175428.9</v>
      </c>
      <c r="F10" s="127">
        <f t="shared" si="0"/>
        <v>12102399387.540001</v>
      </c>
      <c r="G10" s="127">
        <f t="shared" si="0"/>
        <v>13661396766.110001</v>
      </c>
      <c r="H10" s="127">
        <f t="shared" si="0"/>
        <v>12779534339.120001</v>
      </c>
      <c r="I10" s="127">
        <f t="shared" si="0"/>
        <v>12274262681.41</v>
      </c>
      <c r="J10" s="127">
        <f t="shared" si="0"/>
        <v>12022546773.92</v>
      </c>
      <c r="K10" s="127">
        <f t="shared" si="0"/>
        <v>15475820243.269999</v>
      </c>
      <c r="L10" s="127">
        <f>L11+L16+L19+L23</f>
        <v>11456660864.84</v>
      </c>
      <c r="M10" s="127">
        <f>M11+M16+M19+M23</f>
        <v>10830779483.700001</v>
      </c>
      <c r="N10" s="127">
        <f>N11+N16+N19+N23</f>
        <v>10639917574.779999</v>
      </c>
      <c r="O10" s="127">
        <f>O11+O16+O19+O23</f>
        <v>13287037266.009998</v>
      </c>
      <c r="P10" s="127">
        <f>P11+P16+P19+P23</f>
        <v>18755868977.619999</v>
      </c>
      <c r="Q10" s="127">
        <f t="shared" ref="Q10:Q48" si="1">E10+F10+G10+H10+I10+J10+K10+L10+M10+O10+N10+P10</f>
        <v>158661399787.21997</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 t="shared" ref="C11:P11" si="2">SUM(C12:C15)</f>
        <v>82639750289</v>
      </c>
      <c r="D11" s="128">
        <f t="shared" si="2"/>
        <v>86346200897.700012</v>
      </c>
      <c r="E11" s="128">
        <f t="shared" si="2"/>
        <v>8435604572.7700005</v>
      </c>
      <c r="F11" s="128">
        <f t="shared" si="2"/>
        <v>6013020185.3299999</v>
      </c>
      <c r="G11" s="128">
        <f t="shared" si="2"/>
        <v>7877741328.0500002</v>
      </c>
      <c r="H11" s="128">
        <f t="shared" si="2"/>
        <v>5139712354.1999998</v>
      </c>
      <c r="I11" s="128">
        <f t="shared" si="2"/>
        <v>5856734579.0299997</v>
      </c>
      <c r="J11" s="128">
        <f t="shared" si="2"/>
        <v>5427616948.4399996</v>
      </c>
      <c r="K11" s="128">
        <f t="shared" si="2"/>
        <v>9185648754.2799988</v>
      </c>
      <c r="L11" s="128">
        <f t="shared" si="2"/>
        <v>6110505574.8099995</v>
      </c>
      <c r="M11" s="128">
        <f t="shared" si="2"/>
        <v>4830979254.4099998</v>
      </c>
      <c r="N11" s="128">
        <f t="shared" si="2"/>
        <v>4944047142.5199995</v>
      </c>
      <c r="O11" s="128">
        <f t="shared" si="2"/>
        <v>5708829531.9099998</v>
      </c>
      <c r="P11" s="128">
        <f t="shared" si="2"/>
        <v>8964189388.9799995</v>
      </c>
      <c r="Q11" s="128">
        <f t="shared" si="1"/>
        <v>78494629614.729996</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7318667460</v>
      </c>
      <c r="D12" s="129">
        <v>8064824121.3000002</v>
      </c>
      <c r="E12" s="129">
        <v>693275611.21999991</v>
      </c>
      <c r="F12" s="129">
        <v>593275610.58999991</v>
      </c>
      <c r="G12" s="129">
        <v>593275610.58999991</v>
      </c>
      <c r="H12" s="129">
        <v>593275610.58999991</v>
      </c>
      <c r="I12" s="129">
        <v>593275610.58999991</v>
      </c>
      <c r="J12" s="129">
        <v>593275610.58999991</v>
      </c>
      <c r="K12" s="129">
        <v>773621051.30999994</v>
      </c>
      <c r="L12" s="129">
        <v>661472429.70999992</v>
      </c>
      <c r="M12" s="129">
        <v>842780610.58999991</v>
      </c>
      <c r="N12" s="129">
        <v>692780610.58999991</v>
      </c>
      <c r="O12" s="129">
        <v>793113596.69999993</v>
      </c>
      <c r="P12" s="129">
        <v>593870610.77999997</v>
      </c>
      <c r="Q12" s="129">
        <f t="shared" si="1"/>
        <v>8017292573.8499994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44543425908</v>
      </c>
      <c r="D13" s="129">
        <v>41781290819.800018</v>
      </c>
      <c r="E13" s="129">
        <v>2145317395.7</v>
      </c>
      <c r="F13" s="129">
        <v>2725727923.73</v>
      </c>
      <c r="G13" s="129">
        <v>2838385698.0900006</v>
      </c>
      <c r="H13" s="129">
        <v>2598686010.7199998</v>
      </c>
      <c r="I13" s="129">
        <v>2613420604.8200002</v>
      </c>
      <c r="J13" s="129">
        <v>2924655247.7299995</v>
      </c>
      <c r="K13" s="129">
        <v>3407364485.1399999</v>
      </c>
      <c r="L13" s="129">
        <v>3514797009.9799995</v>
      </c>
      <c r="M13" s="129">
        <v>2068178783.7000003</v>
      </c>
      <c r="N13" s="129">
        <v>2342975366.8099999</v>
      </c>
      <c r="O13" s="129">
        <v>2959413568.1600003</v>
      </c>
      <c r="P13" s="129">
        <v>5562158503.2299995</v>
      </c>
      <c r="Q13" s="129">
        <f t="shared" si="1"/>
        <v>35701080597.809998</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105</v>
      </c>
      <c r="C14" s="129">
        <v>19311476701</v>
      </c>
      <c r="D14" s="129">
        <v>20577305736.599998</v>
      </c>
      <c r="E14" s="129">
        <v>1610518375</v>
      </c>
      <c r="F14" s="129">
        <v>1611184621</v>
      </c>
      <c r="G14" s="129">
        <v>1785166306.75</v>
      </c>
      <c r="H14" s="129">
        <v>1600134440</v>
      </c>
      <c r="I14" s="129">
        <v>1567206332</v>
      </c>
      <c r="J14" s="129">
        <v>1580329957</v>
      </c>
      <c r="K14" s="129">
        <v>1805064336</v>
      </c>
      <c r="L14" s="129">
        <v>1604880002</v>
      </c>
      <c r="M14" s="129">
        <v>1590663727</v>
      </c>
      <c r="N14" s="129">
        <v>1578935032</v>
      </c>
      <c r="O14" s="129">
        <v>1626946233.9299998</v>
      </c>
      <c r="P14" s="129">
        <v>2478804113.29</v>
      </c>
      <c r="Q14" s="129">
        <f t="shared" si="1"/>
        <v>20439833475.970001</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11466180220</v>
      </c>
      <c r="D15" s="129">
        <v>15922780220</v>
      </c>
      <c r="E15" s="129">
        <v>3986493190.8499999</v>
      </c>
      <c r="F15" s="129">
        <v>1082832030.01</v>
      </c>
      <c r="G15" s="129">
        <v>2660913712.6199999</v>
      </c>
      <c r="H15" s="129">
        <v>347616292.88999999</v>
      </c>
      <c r="I15" s="129">
        <v>1082832031.6199999</v>
      </c>
      <c r="J15" s="129">
        <v>329356133.12</v>
      </c>
      <c r="K15" s="129">
        <v>3199598881.8299999</v>
      </c>
      <c r="L15" s="129">
        <v>329356133.12</v>
      </c>
      <c r="M15" s="129">
        <v>329356133.12</v>
      </c>
      <c r="N15" s="129">
        <v>329356133.12</v>
      </c>
      <c r="O15" s="129">
        <v>329356133.12</v>
      </c>
      <c r="P15" s="129">
        <v>329356161.68000001</v>
      </c>
      <c r="Q15" s="129">
        <f t="shared" si="1"/>
        <v>14336422967.100004</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8" t="s">
        <v>108</v>
      </c>
      <c r="C16" s="128">
        <f t="shared" ref="C16:P16" si="3">SUM(C17:C18)</f>
        <v>10210395233</v>
      </c>
      <c r="D16" s="128">
        <f t="shared" si="3"/>
        <v>10299179498</v>
      </c>
      <c r="E16" s="128">
        <f t="shared" si="3"/>
        <v>615646466.33000004</v>
      </c>
      <c r="F16" s="128">
        <f t="shared" si="3"/>
        <v>785150077.38999999</v>
      </c>
      <c r="G16" s="128">
        <f t="shared" si="3"/>
        <v>806914797.07999992</v>
      </c>
      <c r="H16" s="128">
        <f t="shared" si="3"/>
        <v>781766589.34000003</v>
      </c>
      <c r="I16" s="128">
        <f t="shared" si="3"/>
        <v>762362352.78999996</v>
      </c>
      <c r="J16" s="128">
        <f t="shared" si="3"/>
        <v>896445249.04000008</v>
      </c>
      <c r="K16" s="128">
        <f t="shared" si="3"/>
        <v>803000145.90999997</v>
      </c>
      <c r="L16" s="128">
        <f t="shared" si="3"/>
        <v>767068142.69000006</v>
      </c>
      <c r="M16" s="128">
        <f t="shared" si="3"/>
        <v>734312643.61999989</v>
      </c>
      <c r="N16" s="128">
        <f t="shared" si="3"/>
        <v>591703629.82999992</v>
      </c>
      <c r="O16" s="128">
        <f t="shared" si="3"/>
        <v>570411755.20000005</v>
      </c>
      <c r="P16" s="128">
        <f t="shared" si="3"/>
        <v>1312256292.27</v>
      </c>
      <c r="Q16" s="128">
        <f t="shared" si="1"/>
        <v>9427038141.4899998</v>
      </c>
      <c r="R16" s="104"/>
      <c r="S16" s="12"/>
      <c r="T16" s="104"/>
      <c r="U16" s="104"/>
      <c r="V16" s="104"/>
      <c r="W16" s="104"/>
      <c r="X16" s="104"/>
      <c r="Y16" s="5"/>
      <c r="Z16" s="5"/>
      <c r="AA16" s="5"/>
      <c r="AB16" s="5"/>
      <c r="AC16" s="5"/>
      <c r="AD16" s="5"/>
      <c r="AE16" s="5"/>
      <c r="AF16" s="117"/>
      <c r="AG16" s="117"/>
      <c r="AH16" s="117"/>
      <c r="AI16" s="117"/>
      <c r="AJ16" s="117"/>
      <c r="AK16" s="117"/>
      <c r="AL16" s="117"/>
    </row>
    <row r="17" spans="2:41" x14ac:dyDescent="0.25">
      <c r="B17" s="29" t="s">
        <v>109</v>
      </c>
      <c r="C17" s="129">
        <v>3202357653</v>
      </c>
      <c r="D17" s="129">
        <v>2953565341.3200002</v>
      </c>
      <c r="E17" s="129">
        <v>128075726.11</v>
      </c>
      <c r="F17" s="129">
        <v>189108100.63</v>
      </c>
      <c r="G17" s="129">
        <v>233232836.18000001</v>
      </c>
      <c r="H17" s="129">
        <v>224859605.09999999</v>
      </c>
      <c r="I17" s="129">
        <v>157808779.93000001</v>
      </c>
      <c r="J17" s="129">
        <v>291727623.13999999</v>
      </c>
      <c r="K17" s="129">
        <v>203420914.88000003</v>
      </c>
      <c r="L17" s="129">
        <v>183549230.96000001</v>
      </c>
      <c r="M17" s="129">
        <v>173572873.44</v>
      </c>
      <c r="N17" s="129">
        <v>106041346.81</v>
      </c>
      <c r="O17" s="129">
        <v>187645668.22</v>
      </c>
      <c r="P17" s="129">
        <v>497722258.58000004</v>
      </c>
      <c r="Q17" s="129">
        <f t="shared" si="1"/>
        <v>2576764963.9800005</v>
      </c>
      <c r="R17" s="105"/>
      <c r="S17" s="12"/>
      <c r="T17" s="105"/>
      <c r="U17" s="105"/>
      <c r="V17" s="105"/>
      <c r="W17" s="105"/>
      <c r="X17" s="105"/>
      <c r="Y17" s="5"/>
      <c r="Z17" s="5"/>
      <c r="AA17" s="5"/>
      <c r="AB17" s="5"/>
      <c r="AC17" s="5"/>
      <c r="AD17" s="5"/>
      <c r="AE17" s="5"/>
      <c r="AF17" s="117"/>
      <c r="AG17" s="117"/>
      <c r="AH17" s="117"/>
      <c r="AI17" s="117"/>
      <c r="AJ17" s="117"/>
      <c r="AK17" s="117"/>
      <c r="AL17" s="117"/>
    </row>
    <row r="18" spans="2:41" x14ac:dyDescent="0.25">
      <c r="B18" s="29" t="s">
        <v>110</v>
      </c>
      <c r="C18" s="129">
        <v>7008037580</v>
      </c>
      <c r="D18" s="129">
        <v>7345614156.6800003</v>
      </c>
      <c r="E18" s="129">
        <v>487570740.22000003</v>
      </c>
      <c r="F18" s="129">
        <v>596041976.75999999</v>
      </c>
      <c r="G18" s="129">
        <v>573681960.89999998</v>
      </c>
      <c r="H18" s="129">
        <v>556906984.24000001</v>
      </c>
      <c r="I18" s="129">
        <v>604553572.86000001</v>
      </c>
      <c r="J18" s="129">
        <v>604717625.9000001</v>
      </c>
      <c r="K18" s="129">
        <v>599579231.02999997</v>
      </c>
      <c r="L18" s="129">
        <v>583518911.73000002</v>
      </c>
      <c r="M18" s="129">
        <v>560739770.17999995</v>
      </c>
      <c r="N18" s="129">
        <v>485662283.01999998</v>
      </c>
      <c r="O18" s="129">
        <v>382766086.98000002</v>
      </c>
      <c r="P18" s="129">
        <v>814534033.69000006</v>
      </c>
      <c r="Q18" s="129">
        <f t="shared" si="1"/>
        <v>6850273177.5100002</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8" t="s">
        <v>112</v>
      </c>
      <c r="C19" s="128">
        <f t="shared" ref="C19:P19" si="4">SUM(C20:C22)</f>
        <v>30554710992</v>
      </c>
      <c r="D19" s="128">
        <f t="shared" si="4"/>
        <v>30367803643.580002</v>
      </c>
      <c r="E19" s="128">
        <f t="shared" si="4"/>
        <v>1672113629.1399999</v>
      </c>
      <c r="F19" s="128">
        <f t="shared" si="4"/>
        <v>2159951357.5599999</v>
      </c>
      <c r="G19" s="128">
        <f t="shared" si="4"/>
        <v>2136929902.4299998</v>
      </c>
      <c r="H19" s="128">
        <f t="shared" si="4"/>
        <v>1957314783.0899999</v>
      </c>
      <c r="I19" s="128">
        <f t="shared" si="4"/>
        <v>2159782551.3500004</v>
      </c>
      <c r="J19" s="128">
        <f t="shared" si="4"/>
        <v>2532637904.0100002</v>
      </c>
      <c r="K19" s="128">
        <f t="shared" si="4"/>
        <v>2241893833.5900002</v>
      </c>
      <c r="L19" s="128">
        <f t="shared" si="4"/>
        <v>1920327656.1400001</v>
      </c>
      <c r="M19" s="128">
        <f t="shared" si="4"/>
        <v>2030356193.0999999</v>
      </c>
      <c r="N19" s="128">
        <f t="shared" si="4"/>
        <v>1982281898.3899999</v>
      </c>
      <c r="O19" s="128">
        <f t="shared" si="4"/>
        <v>3283109685.1900001</v>
      </c>
      <c r="P19" s="128">
        <f t="shared" si="4"/>
        <v>4170304779.8099999</v>
      </c>
      <c r="Q19" s="128">
        <f t="shared" si="1"/>
        <v>28247004173.799999</v>
      </c>
      <c r="R19" s="104"/>
      <c r="S19" s="12"/>
      <c r="T19" s="104"/>
      <c r="U19" s="104"/>
      <c r="V19" s="104"/>
      <c r="W19" s="104"/>
      <c r="X19" s="104"/>
      <c r="Y19" s="5"/>
      <c r="Z19" s="5"/>
      <c r="AA19" s="5"/>
      <c r="AB19" s="5"/>
      <c r="AC19" s="5"/>
      <c r="AD19" s="5"/>
      <c r="AE19" s="5"/>
      <c r="AF19" s="117"/>
      <c r="AG19" s="117"/>
      <c r="AH19" s="117"/>
      <c r="AI19" s="117"/>
      <c r="AJ19" s="117"/>
      <c r="AK19" s="117"/>
      <c r="AL19" s="117"/>
    </row>
    <row r="20" spans="2:41" x14ac:dyDescent="0.25">
      <c r="B20" s="29" t="s">
        <v>113</v>
      </c>
      <c r="C20" s="129">
        <v>25210246865</v>
      </c>
      <c r="D20" s="129">
        <v>26536860353.23</v>
      </c>
      <c r="E20" s="129">
        <v>1585511176.3899999</v>
      </c>
      <c r="F20" s="129">
        <v>2065184539.52</v>
      </c>
      <c r="G20" s="129">
        <v>2016521736.29</v>
      </c>
      <c r="H20" s="129">
        <v>1836933331.9300001</v>
      </c>
      <c r="I20" s="129">
        <v>2014839696.8100002</v>
      </c>
      <c r="J20" s="129">
        <v>2036285330.99</v>
      </c>
      <c r="K20" s="129">
        <v>1952441624.4400001</v>
      </c>
      <c r="L20" s="129">
        <v>1777109698.55</v>
      </c>
      <c r="M20" s="129">
        <v>1768164290.05</v>
      </c>
      <c r="N20" s="129">
        <v>1811467338.8799999</v>
      </c>
      <c r="O20" s="129">
        <v>3028139338.46</v>
      </c>
      <c r="P20" s="129">
        <v>3717206812.3699999</v>
      </c>
      <c r="Q20" s="129">
        <f t="shared" si="1"/>
        <v>25609804914.68</v>
      </c>
      <c r="R20" s="105"/>
      <c r="S20" s="12"/>
      <c r="T20" s="105"/>
      <c r="U20" s="105"/>
      <c r="V20" s="105"/>
      <c r="W20" s="105"/>
      <c r="X20" s="105"/>
      <c r="Y20" s="5"/>
      <c r="Z20" s="5"/>
      <c r="AA20" s="5"/>
      <c r="AB20" s="5"/>
      <c r="AC20" s="5"/>
      <c r="AD20" s="5"/>
      <c r="AE20" s="5"/>
      <c r="AF20" s="117"/>
      <c r="AG20" s="117"/>
      <c r="AH20" s="117"/>
      <c r="AI20" s="117"/>
      <c r="AJ20" s="117"/>
      <c r="AK20" s="117"/>
      <c r="AL20" s="117"/>
    </row>
    <row r="21" spans="2:41" x14ac:dyDescent="0.25">
      <c r="B21" s="29" t="s">
        <v>114</v>
      </c>
      <c r="C21" s="129">
        <v>5285445378</v>
      </c>
      <c r="D21" s="129">
        <v>3770078138.3500004</v>
      </c>
      <c r="E21" s="129">
        <v>83014641.640000001</v>
      </c>
      <c r="F21" s="129">
        <v>89776615.330000013</v>
      </c>
      <c r="G21" s="129">
        <v>115178113.08999999</v>
      </c>
      <c r="H21" s="129">
        <v>116448264.09999999</v>
      </c>
      <c r="I21" s="129">
        <v>140817360.64000002</v>
      </c>
      <c r="J21" s="129">
        <v>490695637.31</v>
      </c>
      <c r="K21" s="129">
        <v>285312011.36000001</v>
      </c>
      <c r="L21" s="129">
        <v>138468703.70999998</v>
      </c>
      <c r="M21" s="129">
        <v>258110118.07000002</v>
      </c>
      <c r="N21" s="129">
        <v>166614503.94</v>
      </c>
      <c r="O21" s="129">
        <v>245853868.88999993</v>
      </c>
      <c r="P21" s="129">
        <v>446244244.97000003</v>
      </c>
      <c r="Q21" s="129">
        <f t="shared" si="1"/>
        <v>2576534083.0499997</v>
      </c>
      <c r="R21" s="105"/>
      <c r="S21" s="12"/>
      <c r="T21" s="12"/>
      <c r="U21" s="12"/>
      <c r="V21" s="12"/>
      <c r="W21" s="12"/>
      <c r="X21" s="12"/>
      <c r="Y21" s="5"/>
      <c r="Z21" s="5"/>
      <c r="AA21" s="5"/>
      <c r="AB21" s="5"/>
      <c r="AC21" s="5"/>
      <c r="AD21" s="5"/>
      <c r="AE21" s="5"/>
      <c r="AF21" s="117"/>
      <c r="AG21" s="117"/>
      <c r="AH21" s="117"/>
      <c r="AI21" s="117"/>
      <c r="AJ21" s="117"/>
      <c r="AK21" s="117"/>
      <c r="AL21" s="117"/>
    </row>
    <row r="22" spans="2:41" x14ac:dyDescent="0.25">
      <c r="B22" s="23" t="s">
        <v>115</v>
      </c>
      <c r="C22" s="129">
        <v>59018749</v>
      </c>
      <c r="D22" s="129">
        <v>60865152</v>
      </c>
      <c r="E22" s="129">
        <v>3587811.11</v>
      </c>
      <c r="F22" s="129">
        <v>4990202.71</v>
      </c>
      <c r="G22" s="129">
        <v>5230053.05</v>
      </c>
      <c r="H22" s="129">
        <v>3933187.06</v>
      </c>
      <c r="I22" s="129">
        <v>4125493.9</v>
      </c>
      <c r="J22" s="129">
        <v>5656935.71</v>
      </c>
      <c r="K22" s="129">
        <v>4140197.79</v>
      </c>
      <c r="L22" s="129">
        <v>4749253.88</v>
      </c>
      <c r="M22" s="129">
        <v>4081784.98</v>
      </c>
      <c r="N22" s="129">
        <v>4200055.57</v>
      </c>
      <c r="O22" s="129">
        <v>9116477.839999998</v>
      </c>
      <c r="P22" s="129">
        <v>6853722.4700000007</v>
      </c>
      <c r="Q22" s="129">
        <f t="shared" si="1"/>
        <v>60665176.069999993</v>
      </c>
      <c r="R22" s="105"/>
      <c r="S22" s="12"/>
      <c r="T22" s="12"/>
      <c r="U22" s="12"/>
      <c r="V22" s="12"/>
      <c r="W22" s="12"/>
      <c r="X22" s="12"/>
      <c r="Y22" s="5"/>
      <c r="Z22" s="5"/>
      <c r="AA22" s="5"/>
      <c r="AB22" s="5"/>
      <c r="AC22" s="5"/>
      <c r="AD22" s="5"/>
      <c r="AE22" s="5"/>
      <c r="AF22" s="117"/>
      <c r="AG22" s="117"/>
      <c r="AH22" s="117"/>
      <c r="AI22" s="117"/>
      <c r="AJ22" s="117"/>
      <c r="AK22" s="117"/>
      <c r="AL22" s="117"/>
    </row>
    <row r="23" spans="2:41" x14ac:dyDescent="0.25">
      <c r="B23" s="28" t="s">
        <v>116</v>
      </c>
      <c r="C23" s="128">
        <f t="shared" ref="C23:P23" si="5">SUM(C24:C29)</f>
        <v>42341016514</v>
      </c>
      <c r="D23" s="128">
        <f t="shared" si="5"/>
        <v>44866412237.940002</v>
      </c>
      <c r="E23" s="128">
        <f t="shared" si="5"/>
        <v>4651810760.6599998</v>
      </c>
      <c r="F23" s="128">
        <f t="shared" si="5"/>
        <v>3144277767.2599998</v>
      </c>
      <c r="G23" s="128">
        <f t="shared" si="5"/>
        <v>2839810738.5499997</v>
      </c>
      <c r="H23" s="128">
        <f t="shared" si="5"/>
        <v>4900740612.4900007</v>
      </c>
      <c r="I23" s="128">
        <f t="shared" si="5"/>
        <v>3495383198.2400002</v>
      </c>
      <c r="J23" s="128">
        <f t="shared" si="5"/>
        <v>3165846672.4300003</v>
      </c>
      <c r="K23" s="128">
        <f t="shared" si="5"/>
        <v>3245277509.4900002</v>
      </c>
      <c r="L23" s="128">
        <f t="shared" si="5"/>
        <v>2658759491.1999998</v>
      </c>
      <c r="M23" s="128">
        <f t="shared" si="5"/>
        <v>3235131392.5700006</v>
      </c>
      <c r="N23" s="128">
        <f t="shared" si="5"/>
        <v>3121884904.04</v>
      </c>
      <c r="O23" s="128">
        <f t="shared" si="5"/>
        <v>3724686293.7099996</v>
      </c>
      <c r="P23" s="128">
        <f t="shared" si="5"/>
        <v>4309118516.5600004</v>
      </c>
      <c r="Q23" s="128">
        <f t="shared" si="1"/>
        <v>42492727857.200005</v>
      </c>
      <c r="R23" s="104"/>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9" t="s">
        <v>117</v>
      </c>
      <c r="C24" s="129">
        <v>13813335832</v>
      </c>
      <c r="D24" s="129">
        <v>15662686256.65</v>
      </c>
      <c r="E24" s="129">
        <v>904719526.89999998</v>
      </c>
      <c r="F24" s="129">
        <v>988889944.42000008</v>
      </c>
      <c r="G24" s="129">
        <v>978334156.03999996</v>
      </c>
      <c r="H24" s="129">
        <v>933668704.17999995</v>
      </c>
      <c r="I24" s="129">
        <v>1428183963.5</v>
      </c>
      <c r="J24" s="129">
        <v>1042847764.05</v>
      </c>
      <c r="K24" s="129">
        <v>1274871618.8199999</v>
      </c>
      <c r="L24" s="129">
        <v>951817186.47000003</v>
      </c>
      <c r="M24" s="129">
        <v>1622325752.99</v>
      </c>
      <c r="N24" s="129">
        <v>1357377830.1900001</v>
      </c>
      <c r="O24" s="129">
        <v>1787197553.76</v>
      </c>
      <c r="P24" s="129">
        <v>2240268159.5999999</v>
      </c>
      <c r="Q24" s="129">
        <f t="shared" si="1"/>
        <v>15510502160.920002</v>
      </c>
      <c r="R24" s="105"/>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208</v>
      </c>
      <c r="C25" s="129">
        <v>710536239</v>
      </c>
      <c r="D25" s="129">
        <v>702699627.20000005</v>
      </c>
      <c r="E25" s="129">
        <v>13805042.58</v>
      </c>
      <c r="F25" s="129">
        <v>52812536.470000006</v>
      </c>
      <c r="G25" s="129">
        <v>74494557.320000008</v>
      </c>
      <c r="H25" s="129">
        <v>54451074.390000001</v>
      </c>
      <c r="I25" s="129">
        <v>21236138.680000003</v>
      </c>
      <c r="J25" s="129">
        <v>81601940.75</v>
      </c>
      <c r="K25" s="129">
        <v>20875391.129999999</v>
      </c>
      <c r="L25" s="129">
        <v>44194480.25</v>
      </c>
      <c r="M25" s="129">
        <v>51006219.869999997</v>
      </c>
      <c r="N25" s="129">
        <v>81765220.179999992</v>
      </c>
      <c r="O25" s="129">
        <v>67027469.060000002</v>
      </c>
      <c r="P25" s="129">
        <v>94718653.620000005</v>
      </c>
      <c r="Q25" s="129">
        <f t="shared" si="1"/>
        <v>657988724.29999995</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118</v>
      </c>
      <c r="C26" s="129">
        <v>15539776540</v>
      </c>
      <c r="D26" s="129">
        <v>16191583772.790001</v>
      </c>
      <c r="E26" s="129">
        <v>1176927732.8399999</v>
      </c>
      <c r="F26" s="129">
        <v>1517556289.0699999</v>
      </c>
      <c r="G26" s="129">
        <v>1157721785.8199999</v>
      </c>
      <c r="H26" s="129">
        <v>1118841567.8600001</v>
      </c>
      <c r="I26" s="129">
        <v>1385818995.76</v>
      </c>
      <c r="J26" s="129">
        <v>1477259324.8299999</v>
      </c>
      <c r="K26" s="129">
        <v>1199336804.3700001</v>
      </c>
      <c r="L26" s="129">
        <v>1212316958.1900001</v>
      </c>
      <c r="M26" s="129">
        <v>1172438372.9400001</v>
      </c>
      <c r="N26" s="129">
        <v>1173782249.6099999</v>
      </c>
      <c r="O26" s="129">
        <v>1179920265.8599999</v>
      </c>
      <c r="P26" s="129">
        <v>1221256655.71</v>
      </c>
      <c r="Q26" s="129">
        <f t="shared" si="1"/>
        <v>14993177002.860004</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119</v>
      </c>
      <c r="C27" s="129">
        <v>6093803467</v>
      </c>
      <c r="D27" s="129">
        <v>6412873437</v>
      </c>
      <c r="E27" s="129">
        <v>2178170377.2600002</v>
      </c>
      <c r="F27" s="129">
        <v>94715399.099999994</v>
      </c>
      <c r="G27" s="129">
        <v>86147005.5</v>
      </c>
      <c r="H27" s="129">
        <v>2178170377.2600002</v>
      </c>
      <c r="I27" s="129">
        <v>126151348.92</v>
      </c>
      <c r="J27" s="129">
        <v>85832420.670000002</v>
      </c>
      <c r="K27" s="129">
        <v>420595855.65999997</v>
      </c>
      <c r="L27" s="129">
        <v>86769237.280000001</v>
      </c>
      <c r="M27" s="129">
        <v>87563461.900000006</v>
      </c>
      <c r="N27" s="129">
        <v>87870661.890000001</v>
      </c>
      <c r="O27" s="129">
        <v>227156043.75999999</v>
      </c>
      <c r="P27" s="129">
        <v>227322242.11000001</v>
      </c>
      <c r="Q27" s="129">
        <f t="shared" si="1"/>
        <v>5886464431.3100004</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120</v>
      </c>
      <c r="C28" s="129">
        <v>2204111364</v>
      </c>
      <c r="D28" s="129">
        <v>1720185603.3</v>
      </c>
      <c r="E28" s="129">
        <v>87833137.659999996</v>
      </c>
      <c r="F28" s="129">
        <v>91223095.209999993</v>
      </c>
      <c r="G28" s="129">
        <v>119776736.72</v>
      </c>
      <c r="H28" s="129">
        <v>98449827.88000001</v>
      </c>
      <c r="I28" s="129">
        <v>85401633.320000008</v>
      </c>
      <c r="J28" s="129">
        <v>105434693.20999999</v>
      </c>
      <c r="K28" s="129">
        <v>102405541.88</v>
      </c>
      <c r="L28" s="129">
        <v>86930999.970000014</v>
      </c>
      <c r="M28" s="129">
        <v>23231812.340000004</v>
      </c>
      <c r="N28" s="129">
        <v>86796467.549999997</v>
      </c>
      <c r="O28" s="129">
        <v>124536582.37</v>
      </c>
      <c r="P28" s="129">
        <v>259875791.73000002</v>
      </c>
      <c r="Q28" s="129">
        <f t="shared" si="1"/>
        <v>1271896319.8400002</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3" t="s">
        <v>121</v>
      </c>
      <c r="C29" s="129">
        <v>3979453072</v>
      </c>
      <c r="D29" s="129">
        <v>4176383541</v>
      </c>
      <c r="E29" s="129">
        <v>290354943.42000002</v>
      </c>
      <c r="F29" s="129">
        <v>399080502.98999995</v>
      </c>
      <c r="G29" s="129">
        <v>423336497.14999998</v>
      </c>
      <c r="H29" s="129">
        <v>517159060.92000002</v>
      </c>
      <c r="I29" s="129">
        <v>448591118.06</v>
      </c>
      <c r="J29" s="129">
        <v>372870528.92000002</v>
      </c>
      <c r="K29" s="129">
        <v>227192297.63</v>
      </c>
      <c r="L29" s="129">
        <v>276730629.03999996</v>
      </c>
      <c r="M29" s="129">
        <v>278565772.52999997</v>
      </c>
      <c r="N29" s="129">
        <v>334292474.62</v>
      </c>
      <c r="O29" s="129">
        <v>338848378.89999998</v>
      </c>
      <c r="P29" s="129">
        <v>265677013.78999999</v>
      </c>
      <c r="Q29" s="129">
        <f t="shared" si="1"/>
        <v>4172699217.9699998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4" t="s">
        <v>122</v>
      </c>
      <c r="C30" s="140">
        <f t="shared" ref="C30:P30" si="6">C31+C34+C38+C40+C42+C45+C51+C53+C55</f>
        <v>117031607460</v>
      </c>
      <c r="D30" s="140">
        <f t="shared" si="6"/>
        <v>117140847307.27</v>
      </c>
      <c r="E30" s="127">
        <f t="shared" si="6"/>
        <v>7698649895.0800009</v>
      </c>
      <c r="F30" s="127">
        <f t="shared" si="6"/>
        <v>9612926549.8500004</v>
      </c>
      <c r="G30" s="127">
        <f t="shared" si="6"/>
        <v>7653719887.9699993</v>
      </c>
      <c r="H30" s="127">
        <f t="shared" si="6"/>
        <v>6200980377.8699999</v>
      </c>
      <c r="I30" s="127">
        <f t="shared" si="6"/>
        <v>6983903532.1099987</v>
      </c>
      <c r="J30" s="127">
        <f t="shared" si="6"/>
        <v>9516366203.2199993</v>
      </c>
      <c r="K30" s="127">
        <f t="shared" si="6"/>
        <v>10952795679.070002</v>
      </c>
      <c r="L30" s="127">
        <f t="shared" si="6"/>
        <v>9770843784.1399994</v>
      </c>
      <c r="M30" s="127">
        <f t="shared" si="6"/>
        <v>3213656033.2399993</v>
      </c>
      <c r="N30" s="127">
        <f t="shared" si="6"/>
        <v>11450761874.960001</v>
      </c>
      <c r="O30" s="127">
        <f t="shared" si="6"/>
        <v>6473354818.9900007</v>
      </c>
      <c r="P30" s="127">
        <f t="shared" si="6"/>
        <v>13695280895.780001</v>
      </c>
      <c r="Q30" s="127">
        <f t="shared" si="1"/>
        <v>103223239532.28001</v>
      </c>
      <c r="R30" s="106"/>
      <c r="S30" s="12"/>
      <c r="T30" s="12"/>
      <c r="U30" s="12"/>
      <c r="V30" s="12"/>
      <c r="W30" s="12"/>
      <c r="X30" s="12"/>
      <c r="Y30" s="5"/>
      <c r="Z30" s="5"/>
      <c r="AA30" s="5"/>
      <c r="AB30" s="5"/>
      <c r="AC30" s="5"/>
      <c r="AD30" s="5"/>
      <c r="AE30" s="5"/>
      <c r="AF30" s="117"/>
      <c r="AG30" s="117"/>
      <c r="AH30" s="117"/>
      <c r="AI30" s="117"/>
      <c r="AJ30" s="117"/>
      <c r="AK30" s="117"/>
      <c r="AL30" s="117"/>
      <c r="AM30" s="117"/>
      <c r="AN30" s="117"/>
      <c r="AO30" s="117"/>
    </row>
    <row r="31" spans="2:41" x14ac:dyDescent="0.25">
      <c r="B31" s="28" t="s">
        <v>123</v>
      </c>
      <c r="C31" s="132">
        <f t="shared" ref="C31:D31" si="7">SUM(C32:C33)</f>
        <v>8526479400</v>
      </c>
      <c r="D31" s="132">
        <f t="shared" si="7"/>
        <v>7605746791.9400005</v>
      </c>
      <c r="E31" s="128">
        <f t="shared" ref="E31:K31" si="8">SUM(E32:E33)</f>
        <v>404496965.63999999</v>
      </c>
      <c r="F31" s="128">
        <f t="shared" si="8"/>
        <v>716298358.49000001</v>
      </c>
      <c r="G31" s="128">
        <f t="shared" si="8"/>
        <v>579744471.23000002</v>
      </c>
      <c r="H31" s="128">
        <f t="shared" si="8"/>
        <v>471678990.66000003</v>
      </c>
      <c r="I31" s="128">
        <f t="shared" si="8"/>
        <v>629239087.24000001</v>
      </c>
      <c r="J31" s="128">
        <f t="shared" si="8"/>
        <v>622135912.75999999</v>
      </c>
      <c r="K31" s="128">
        <f t="shared" si="8"/>
        <v>367578205.99000001</v>
      </c>
      <c r="L31" s="128">
        <f>SUM(L32:L33)</f>
        <v>742087652.97000003</v>
      </c>
      <c r="M31" s="128">
        <f>SUM(M32:M33)</f>
        <v>385099193.14999998</v>
      </c>
      <c r="N31" s="128">
        <f>SUM(N32:N33)</f>
        <v>380437121.95999998</v>
      </c>
      <c r="O31" s="128">
        <f>SUM(O32:O33)</f>
        <v>585092011.31000006</v>
      </c>
      <c r="P31" s="128">
        <f>SUM(P32:P33)</f>
        <v>909380262.20000005</v>
      </c>
      <c r="Q31" s="128">
        <f t="shared" si="1"/>
        <v>6793268233.6000004</v>
      </c>
      <c r="R31" s="104"/>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9" t="s">
        <v>124</v>
      </c>
      <c r="C32" s="133">
        <v>7398208215</v>
      </c>
      <c r="D32" s="133">
        <v>6508140394.9400005</v>
      </c>
      <c r="E32" s="129">
        <v>349726256.99000001</v>
      </c>
      <c r="F32" s="129">
        <v>641678814.00999999</v>
      </c>
      <c r="G32" s="129">
        <v>508911927.45999998</v>
      </c>
      <c r="H32" s="129">
        <v>414612734.62</v>
      </c>
      <c r="I32" s="129">
        <v>550246732</v>
      </c>
      <c r="J32" s="129">
        <v>536618850.65000004</v>
      </c>
      <c r="K32" s="129">
        <v>304661540.44</v>
      </c>
      <c r="L32" s="129">
        <v>689148178.25</v>
      </c>
      <c r="M32" s="129">
        <v>324324287.97999996</v>
      </c>
      <c r="N32" s="129">
        <v>322370570.38</v>
      </c>
      <c r="O32" s="129">
        <v>535886014.92000002</v>
      </c>
      <c r="P32" s="129">
        <v>737407654.10000002</v>
      </c>
      <c r="Q32" s="129">
        <f t="shared" si="1"/>
        <v>5915593561.8000002</v>
      </c>
      <c r="R32" s="105"/>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125</v>
      </c>
      <c r="C33" s="133">
        <v>1128271185</v>
      </c>
      <c r="D33" s="133">
        <v>1097606397.0000002</v>
      </c>
      <c r="E33" s="129">
        <v>54770708.649999999</v>
      </c>
      <c r="F33" s="129">
        <v>74619544.480000004</v>
      </c>
      <c r="G33" s="129">
        <v>70832543.769999996</v>
      </c>
      <c r="H33" s="129">
        <v>57066256.039999999</v>
      </c>
      <c r="I33" s="129">
        <v>78992355.239999995</v>
      </c>
      <c r="J33" s="129">
        <v>85517062.109999999</v>
      </c>
      <c r="K33" s="129">
        <v>62916665.549999997</v>
      </c>
      <c r="L33" s="129">
        <v>52939474.719999999</v>
      </c>
      <c r="M33" s="129">
        <v>60774905.170000002</v>
      </c>
      <c r="N33" s="129">
        <v>58066551.579999998</v>
      </c>
      <c r="O33" s="129">
        <v>49205996.390000001</v>
      </c>
      <c r="P33" s="129">
        <v>171972608.09999999</v>
      </c>
      <c r="Q33" s="129">
        <f t="shared" si="1"/>
        <v>877674671.79999995</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8" t="s">
        <v>126</v>
      </c>
      <c r="C34" s="132">
        <f>SUM(C35:C37)</f>
        <v>13017780057</v>
      </c>
      <c r="D34" s="132">
        <f>SUM(D35:D37)</f>
        <v>13473682581.4</v>
      </c>
      <c r="E34" s="128">
        <f>SUM(E35:E37)</f>
        <v>766828408.87</v>
      </c>
      <c r="F34" s="128">
        <f t="shared" ref="F34:P34" si="9">SUM(F35:F37)</f>
        <v>939331738.96000004</v>
      </c>
      <c r="G34" s="128">
        <f t="shared" si="9"/>
        <v>1016724502.9399999</v>
      </c>
      <c r="H34" s="128">
        <f t="shared" si="9"/>
        <v>868812360.04999995</v>
      </c>
      <c r="I34" s="128">
        <f t="shared" si="9"/>
        <v>928481106.46000004</v>
      </c>
      <c r="J34" s="128">
        <f t="shared" si="9"/>
        <v>1132771176.96</v>
      </c>
      <c r="K34" s="128">
        <f t="shared" si="9"/>
        <v>1338763669.0699999</v>
      </c>
      <c r="L34" s="128">
        <f t="shared" si="9"/>
        <v>852364229.51999998</v>
      </c>
      <c r="M34" s="128">
        <f t="shared" si="9"/>
        <v>838658696.00999987</v>
      </c>
      <c r="N34" s="128">
        <f t="shared" si="9"/>
        <v>816047707.19999993</v>
      </c>
      <c r="O34" s="128">
        <f t="shared" si="9"/>
        <v>1462230966.46</v>
      </c>
      <c r="P34" s="128">
        <f t="shared" si="9"/>
        <v>1741889564.0699999</v>
      </c>
      <c r="Q34" s="128">
        <f t="shared" si="1"/>
        <v>12702904126.57</v>
      </c>
      <c r="R34" s="104"/>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9" t="s">
        <v>127</v>
      </c>
      <c r="C35" s="133">
        <v>12904508494</v>
      </c>
      <c r="D35" s="133">
        <v>13392582417.4</v>
      </c>
      <c r="E35" s="129">
        <v>762042434.08000004</v>
      </c>
      <c r="F35" s="129">
        <v>934545764.17000008</v>
      </c>
      <c r="G35" s="129">
        <v>1011938528.15</v>
      </c>
      <c r="H35" s="129">
        <v>864026385.25999999</v>
      </c>
      <c r="I35" s="129">
        <v>923695131.67000008</v>
      </c>
      <c r="J35" s="129">
        <v>1127985202.1700001</v>
      </c>
      <c r="K35" s="129">
        <v>1333996444.28</v>
      </c>
      <c r="L35" s="129">
        <v>847578254.73000002</v>
      </c>
      <c r="M35" s="129">
        <v>833872721.21999991</v>
      </c>
      <c r="N35" s="129">
        <v>810516507.55999994</v>
      </c>
      <c r="O35" s="129">
        <v>1436316191.22</v>
      </c>
      <c r="P35" s="129">
        <v>1735290398.6499999</v>
      </c>
      <c r="Q35" s="129">
        <f t="shared" si="1"/>
        <v>12621803963.159998</v>
      </c>
      <c r="R35" s="105"/>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128</v>
      </c>
      <c r="C36" s="133">
        <v>113271563</v>
      </c>
      <c r="D36" s="133">
        <v>80271563</v>
      </c>
      <c r="E36" s="129">
        <v>4785974.79</v>
      </c>
      <c r="F36" s="129">
        <v>4785974.79</v>
      </c>
      <c r="G36" s="129">
        <v>4785974.79</v>
      </c>
      <c r="H36" s="129">
        <v>4785974.79</v>
      </c>
      <c r="I36" s="129">
        <v>4785974.79</v>
      </c>
      <c r="J36" s="129">
        <v>4785974.79</v>
      </c>
      <c r="K36" s="129">
        <v>4767224.79</v>
      </c>
      <c r="L36" s="129">
        <v>4785974.79</v>
      </c>
      <c r="M36" s="129">
        <v>4785974.79</v>
      </c>
      <c r="N36" s="129">
        <v>5531199.6399999997</v>
      </c>
      <c r="O36" s="129">
        <v>25914775.239999998</v>
      </c>
      <c r="P36" s="129">
        <v>5770565.0099999998</v>
      </c>
      <c r="Q36" s="129">
        <f t="shared" si="1"/>
        <v>80271563</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129</v>
      </c>
      <c r="C37" s="133">
        <v>0</v>
      </c>
      <c r="D37" s="133">
        <v>828601</v>
      </c>
      <c r="E37" s="129">
        <v>0</v>
      </c>
      <c r="F37" s="129">
        <v>0</v>
      </c>
      <c r="G37" s="129">
        <v>0</v>
      </c>
      <c r="H37" s="129">
        <v>0</v>
      </c>
      <c r="I37" s="129">
        <v>0</v>
      </c>
      <c r="J37" s="129">
        <v>0</v>
      </c>
      <c r="K37" s="129">
        <v>0</v>
      </c>
      <c r="L37" s="129">
        <v>0</v>
      </c>
      <c r="M37" s="129">
        <v>0</v>
      </c>
      <c r="N37" s="129">
        <v>0</v>
      </c>
      <c r="O37" s="129">
        <v>0</v>
      </c>
      <c r="P37" s="129">
        <v>828600.41</v>
      </c>
      <c r="Q37" s="129">
        <f t="shared" si="1"/>
        <v>828600.41</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K38" si="10">SUM(C39)</f>
        <v>9541446341</v>
      </c>
      <c r="D38" s="132">
        <f t="shared" si="10"/>
        <v>11384371796.389999</v>
      </c>
      <c r="E38" s="128">
        <f t="shared" si="10"/>
        <v>130302713</v>
      </c>
      <c r="F38" s="128">
        <f t="shared" si="10"/>
        <v>194269636.97999999</v>
      </c>
      <c r="G38" s="128">
        <f t="shared" si="10"/>
        <v>591715549.71000004</v>
      </c>
      <c r="H38" s="128">
        <f t="shared" si="10"/>
        <v>839692814.40999997</v>
      </c>
      <c r="I38" s="128">
        <f t="shared" si="10"/>
        <v>480568126.88</v>
      </c>
      <c r="J38" s="128">
        <f t="shared" si="10"/>
        <v>1185074631.3800001</v>
      </c>
      <c r="K38" s="128">
        <f t="shared" si="10"/>
        <v>1697475230.2</v>
      </c>
      <c r="L38" s="128">
        <f>SUM(L39)</f>
        <v>791035306.09000003</v>
      </c>
      <c r="M38" s="128">
        <f>SUM(M39)</f>
        <v>374765323.55000001</v>
      </c>
      <c r="N38" s="128">
        <f>SUM(N39)</f>
        <v>588797379</v>
      </c>
      <c r="O38" s="128">
        <f>SUM(O39)</f>
        <v>857016142.5999999</v>
      </c>
      <c r="P38" s="128">
        <f>SUM(P39)</f>
        <v>789204797.19000006</v>
      </c>
      <c r="Q38" s="128">
        <f t="shared" si="1"/>
        <v>8519917650.9900017</v>
      </c>
      <c r="R38" s="104"/>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9541446341</v>
      </c>
      <c r="D39" s="133">
        <v>11384371796.389999</v>
      </c>
      <c r="E39" s="129">
        <v>130302713</v>
      </c>
      <c r="F39" s="129">
        <v>194269636.97999999</v>
      </c>
      <c r="G39" s="129">
        <v>591715549.71000004</v>
      </c>
      <c r="H39" s="129">
        <v>839692814.40999997</v>
      </c>
      <c r="I39" s="129">
        <v>480568126.88</v>
      </c>
      <c r="J39" s="129">
        <v>1185074631.3800001</v>
      </c>
      <c r="K39" s="129">
        <v>1697475230.2</v>
      </c>
      <c r="L39" s="129">
        <v>791035306.09000003</v>
      </c>
      <c r="M39" s="129">
        <v>374765323.55000001</v>
      </c>
      <c r="N39" s="129">
        <v>588797379</v>
      </c>
      <c r="O39" s="129">
        <v>857016142.5999999</v>
      </c>
      <c r="P39" s="129">
        <v>789204797.19000006</v>
      </c>
      <c r="Q39" s="129">
        <f t="shared" si="1"/>
        <v>8519917650.9900017</v>
      </c>
      <c r="R39" s="105"/>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132</v>
      </c>
      <c r="C40" s="132">
        <f t="shared" ref="C40:K40" si="11">SUM(C41)</f>
        <v>33617495963</v>
      </c>
      <c r="D40" s="132">
        <f t="shared" si="11"/>
        <v>36480458873.989998</v>
      </c>
      <c r="E40" s="128">
        <f t="shared" si="11"/>
        <v>4108051931.46</v>
      </c>
      <c r="F40" s="128">
        <f t="shared" si="11"/>
        <v>3033396501.8099999</v>
      </c>
      <c r="G40" s="128">
        <f t="shared" si="11"/>
        <v>2757718667.8800001</v>
      </c>
      <c r="H40" s="128">
        <f t="shared" si="11"/>
        <v>2541233707.6999998</v>
      </c>
      <c r="I40" s="128">
        <f t="shared" si="11"/>
        <v>2770209476.4700003</v>
      </c>
      <c r="J40" s="128">
        <f t="shared" si="11"/>
        <v>2822265741.2999997</v>
      </c>
      <c r="K40" s="128">
        <f t="shared" si="11"/>
        <v>2378947469.1200004</v>
      </c>
      <c r="L40" s="128">
        <f>SUM(L41)</f>
        <v>3442244307.9400001</v>
      </c>
      <c r="M40" s="128">
        <f>SUM(M41)</f>
        <v>64640242.659999996</v>
      </c>
      <c r="N40" s="128">
        <f>SUM(N41)</f>
        <v>4905654450.9599991</v>
      </c>
      <c r="O40" s="128">
        <f>SUM(O41)</f>
        <v>405179693.66000003</v>
      </c>
      <c r="P40" s="128">
        <f>SUM(P41)</f>
        <v>5057110667.2299995</v>
      </c>
      <c r="Q40" s="128">
        <f t="shared" si="1"/>
        <v>34286652858.189999</v>
      </c>
      <c r="R40" s="104"/>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133</v>
      </c>
      <c r="C41" s="133">
        <v>33617495963</v>
      </c>
      <c r="D41" s="133">
        <v>36480458873.989998</v>
      </c>
      <c r="E41" s="129">
        <v>4108051931.46</v>
      </c>
      <c r="F41" s="129">
        <v>3033396501.8099999</v>
      </c>
      <c r="G41" s="129">
        <v>2757718667.8800001</v>
      </c>
      <c r="H41" s="129">
        <v>2541233707.6999998</v>
      </c>
      <c r="I41" s="129">
        <v>2770209476.4700003</v>
      </c>
      <c r="J41" s="129">
        <v>2822265741.2999997</v>
      </c>
      <c r="K41" s="129">
        <v>2378947469.1200004</v>
      </c>
      <c r="L41" s="129">
        <v>3442244307.9400001</v>
      </c>
      <c r="M41" s="129">
        <v>64640242.659999996</v>
      </c>
      <c r="N41" s="129">
        <v>4905654450.9599991</v>
      </c>
      <c r="O41" s="130">
        <v>405179693.66000003</v>
      </c>
      <c r="P41" s="129">
        <v>5057110667.2299995</v>
      </c>
      <c r="Q41" s="129">
        <f t="shared" si="1"/>
        <v>34286652858.189999</v>
      </c>
      <c r="R41" s="105"/>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8" t="s">
        <v>136</v>
      </c>
      <c r="C42" s="132">
        <f t="shared" ref="C42:P42" si="12">SUM(C43:C44)</f>
        <v>210848821</v>
      </c>
      <c r="D42" s="132">
        <f t="shared" si="12"/>
        <v>188414752</v>
      </c>
      <c r="E42" s="128">
        <f t="shared" si="12"/>
        <v>10177379.050000001</v>
      </c>
      <c r="F42" s="128">
        <f t="shared" si="12"/>
        <v>11348552.52</v>
      </c>
      <c r="G42" s="128">
        <f t="shared" si="12"/>
        <v>12878840.76</v>
      </c>
      <c r="H42" s="128">
        <f t="shared" si="12"/>
        <v>10133609.51</v>
      </c>
      <c r="I42" s="128">
        <f t="shared" si="12"/>
        <v>11245361.82</v>
      </c>
      <c r="J42" s="128">
        <f t="shared" si="12"/>
        <v>11886843.949999999</v>
      </c>
      <c r="K42" s="128">
        <f t="shared" si="12"/>
        <v>12143422.91</v>
      </c>
      <c r="L42" s="128">
        <f t="shared" si="12"/>
        <v>11676428.07</v>
      </c>
      <c r="M42" s="128">
        <f t="shared" si="12"/>
        <v>15598218.85</v>
      </c>
      <c r="N42" s="128">
        <f t="shared" si="12"/>
        <v>10894638.1</v>
      </c>
      <c r="O42" s="128">
        <f t="shared" si="12"/>
        <v>10913905.35</v>
      </c>
      <c r="P42" s="128">
        <f t="shared" si="12"/>
        <v>24637548.100000001</v>
      </c>
      <c r="Q42" s="128">
        <f t="shared" si="1"/>
        <v>153534748.98999998</v>
      </c>
      <c r="R42" s="105"/>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9" t="s">
        <v>137</v>
      </c>
      <c r="C43" s="133">
        <v>188870899</v>
      </c>
      <c r="D43" s="133">
        <v>181436828</v>
      </c>
      <c r="E43" s="129">
        <v>10177379.050000001</v>
      </c>
      <c r="F43" s="129">
        <v>11348552.52</v>
      </c>
      <c r="G43" s="129">
        <v>12878840.76</v>
      </c>
      <c r="H43" s="129">
        <v>10133609.51</v>
      </c>
      <c r="I43" s="129">
        <v>11245361.82</v>
      </c>
      <c r="J43" s="129">
        <v>11886843.949999999</v>
      </c>
      <c r="K43" s="129">
        <v>12143422.91</v>
      </c>
      <c r="L43" s="129">
        <v>11676428.07</v>
      </c>
      <c r="M43" s="129">
        <v>15598218.85</v>
      </c>
      <c r="N43" s="129">
        <v>10894638.1</v>
      </c>
      <c r="O43" s="129">
        <v>10913905.35</v>
      </c>
      <c r="P43" s="129">
        <v>24637548.100000001</v>
      </c>
      <c r="Q43" s="129">
        <f t="shared" si="1"/>
        <v>153534748.98999998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209</v>
      </c>
      <c r="C44" s="133">
        <v>21977922</v>
      </c>
      <c r="D44" s="133">
        <v>6977924</v>
      </c>
      <c r="E44" s="129">
        <v>0</v>
      </c>
      <c r="F44" s="129">
        <v>0</v>
      </c>
      <c r="G44" s="129">
        <v>0</v>
      </c>
      <c r="H44" s="129">
        <v>0</v>
      </c>
      <c r="I44" s="129">
        <v>0</v>
      </c>
      <c r="J44" s="129">
        <v>0</v>
      </c>
      <c r="K44" s="129">
        <v>0</v>
      </c>
      <c r="L44" s="129">
        <v>0</v>
      </c>
      <c r="M44" s="129">
        <v>0</v>
      </c>
      <c r="N44" s="129">
        <v>0</v>
      </c>
      <c r="O44" s="129">
        <v>0</v>
      </c>
      <c r="P44" s="129">
        <v>0</v>
      </c>
      <c r="Q44" s="129">
        <f t="shared" si="1"/>
        <v>0</v>
      </c>
      <c r="Y44" s="5"/>
      <c r="Z44" s="5"/>
      <c r="AA44" s="5"/>
      <c r="AB44" s="5"/>
      <c r="AC44" s="5"/>
      <c r="AD44" s="5"/>
      <c r="AE44" s="5"/>
      <c r="AF44" s="117"/>
      <c r="AG44" s="117"/>
      <c r="AH44" s="117"/>
      <c r="AI44" s="117"/>
      <c r="AJ44" s="117"/>
      <c r="AK44" s="117"/>
      <c r="AL44" s="117"/>
      <c r="AM44" s="117"/>
      <c r="AN44" s="117"/>
      <c r="AO44" s="117"/>
    </row>
    <row r="45" spans="2:41" x14ac:dyDescent="0.25">
      <c r="B45" s="28" t="s">
        <v>139</v>
      </c>
      <c r="C45" s="132">
        <f t="shared" ref="C45:K45" si="13">SUM(C46:C50)</f>
        <v>40823865484</v>
      </c>
      <c r="D45" s="132">
        <f t="shared" si="13"/>
        <v>38050925040.349998</v>
      </c>
      <c r="E45" s="128">
        <f t="shared" si="13"/>
        <v>1862401551.8700001</v>
      </c>
      <c r="F45" s="128">
        <f t="shared" si="13"/>
        <v>3864931676.4899998</v>
      </c>
      <c r="G45" s="128">
        <f t="shared" si="13"/>
        <v>2175511048.9699998</v>
      </c>
      <c r="H45" s="128">
        <f t="shared" si="13"/>
        <v>1144092032.9099998</v>
      </c>
      <c r="I45" s="128">
        <f t="shared" si="13"/>
        <v>1792157439.3499999</v>
      </c>
      <c r="J45" s="128">
        <f t="shared" si="13"/>
        <v>2830994927.54</v>
      </c>
      <c r="K45" s="128">
        <f t="shared" si="13"/>
        <v>3658903035.3800001</v>
      </c>
      <c r="L45" s="128">
        <f>SUM(L46:L50)</f>
        <v>3531000270.5999994</v>
      </c>
      <c r="M45" s="128">
        <f>SUM(M46:M50)</f>
        <v>1321547310.8399999</v>
      </c>
      <c r="N45" s="128">
        <f>SUM(N46:N50)</f>
        <v>4382251995.9800005</v>
      </c>
      <c r="O45" s="128">
        <f>SUM(O46:O50)</f>
        <v>2332655175.2200003</v>
      </c>
      <c r="P45" s="128">
        <f>SUM(P46:P50)</f>
        <v>4024819737.25</v>
      </c>
      <c r="Q45" s="128">
        <f>E45+F45+G45+H45+I45+J45+K45+L45+M45+O45+N45+P45</f>
        <v>32921266202.400002</v>
      </c>
      <c r="R45" s="104"/>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9" t="s">
        <v>140</v>
      </c>
      <c r="C46" s="133">
        <v>28069868709</v>
      </c>
      <c r="D46" s="133">
        <v>30102611661.999996</v>
      </c>
      <c r="E46" s="129">
        <v>1586813118.1299999</v>
      </c>
      <c r="F46" s="129">
        <v>3479013145.1799998</v>
      </c>
      <c r="G46" s="129">
        <v>1665600596.1099999</v>
      </c>
      <c r="H46" s="129">
        <v>917510068.02999997</v>
      </c>
      <c r="I46" s="129">
        <v>1330613332.3299999</v>
      </c>
      <c r="J46" s="129">
        <v>2362176429.9299998</v>
      </c>
      <c r="K46" s="129">
        <v>3333233203.0900002</v>
      </c>
      <c r="L46" s="129">
        <v>3077343130.71</v>
      </c>
      <c r="M46" s="129">
        <v>1039690532.66</v>
      </c>
      <c r="N46" s="129">
        <v>3945360674.96</v>
      </c>
      <c r="O46" s="129">
        <v>1977697695.8000002</v>
      </c>
      <c r="P46" s="129">
        <v>2336051253.4000001</v>
      </c>
      <c r="Q46" s="131">
        <f t="shared" si="1"/>
        <v>27051103180.329998</v>
      </c>
      <c r="R46" s="104"/>
      <c r="S46" s="12"/>
      <c r="T46" s="12"/>
      <c r="U46" s="12"/>
      <c r="V46" s="12"/>
      <c r="W46" s="12"/>
      <c r="X46" s="12"/>
      <c r="Y46" s="5"/>
      <c r="Z46" s="5"/>
      <c r="AA46" s="5"/>
      <c r="AB46" s="5"/>
      <c r="AC46" s="5"/>
      <c r="AD46" s="5"/>
      <c r="AE46" s="5"/>
      <c r="AF46" s="117"/>
      <c r="AG46" s="117"/>
      <c r="AH46" s="117"/>
      <c r="AI46" s="117"/>
      <c r="AJ46" s="117"/>
      <c r="AK46" s="117"/>
      <c r="AL46" s="117"/>
      <c r="AM46" s="117"/>
      <c r="AN46" s="117"/>
      <c r="AO46" s="117"/>
    </row>
    <row r="47" spans="2:41" x14ac:dyDescent="0.25">
      <c r="B47" s="29" t="s">
        <v>141</v>
      </c>
      <c r="C47" s="133">
        <v>55844960</v>
      </c>
      <c r="D47" s="133">
        <v>55844960</v>
      </c>
      <c r="E47" s="129">
        <v>3456170.9</v>
      </c>
      <c r="F47" s="129">
        <v>4023369.4</v>
      </c>
      <c r="G47" s="129">
        <v>3773772.68</v>
      </c>
      <c r="H47" s="129">
        <v>3469833.14</v>
      </c>
      <c r="I47" s="129">
        <v>3974857.75</v>
      </c>
      <c r="J47" s="129">
        <v>3547363.73</v>
      </c>
      <c r="K47" s="129">
        <v>2859867.36</v>
      </c>
      <c r="L47" s="129">
        <v>2993041.3299999996</v>
      </c>
      <c r="M47" s="129">
        <v>1871856.13</v>
      </c>
      <c r="N47" s="129">
        <v>761112.95</v>
      </c>
      <c r="O47" s="129">
        <v>1826858.31</v>
      </c>
      <c r="P47" s="129">
        <v>9083599.8100000005</v>
      </c>
      <c r="Q47" s="129">
        <f t="shared" si="1"/>
        <v>41641703.489999995</v>
      </c>
      <c r="R47" s="105"/>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142</v>
      </c>
      <c r="C48" s="133">
        <v>6169100240</v>
      </c>
      <c r="D48" s="133">
        <v>5296354586.2399998</v>
      </c>
      <c r="E48" s="129">
        <v>187726166.19999999</v>
      </c>
      <c r="F48" s="129">
        <v>214279889.20999998</v>
      </c>
      <c r="G48" s="129">
        <v>347899292.58999997</v>
      </c>
      <c r="H48" s="129">
        <v>75002501.099999994</v>
      </c>
      <c r="I48" s="129">
        <v>289479917.05000001</v>
      </c>
      <c r="J48" s="129">
        <v>213909576.81999999</v>
      </c>
      <c r="K48" s="129">
        <v>177727427.09999996</v>
      </c>
      <c r="L48" s="129">
        <v>220311616.24000001</v>
      </c>
      <c r="M48" s="129">
        <v>123160300.90000001</v>
      </c>
      <c r="N48" s="129">
        <v>279534739.42000002</v>
      </c>
      <c r="O48" s="129">
        <v>221249067.09</v>
      </c>
      <c r="P48" s="129">
        <v>1152310826.4000001</v>
      </c>
      <c r="Q48" s="129">
        <f t="shared" si="1"/>
        <v>3502591320.1199999</v>
      </c>
      <c r="R48" s="105"/>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143</v>
      </c>
      <c r="C49" s="133">
        <v>4254300000</v>
      </c>
      <c r="D49" s="133">
        <v>604777979.11000013</v>
      </c>
      <c r="E49" s="129">
        <v>703000</v>
      </c>
      <c r="F49" s="129">
        <v>2822659.29</v>
      </c>
      <c r="G49" s="129">
        <v>56098814.530000001</v>
      </c>
      <c r="H49" s="129">
        <v>518000</v>
      </c>
      <c r="I49" s="129">
        <v>2844699.14</v>
      </c>
      <c r="J49" s="129">
        <v>18577802.150000002</v>
      </c>
      <c r="K49" s="129">
        <v>4600266.3499999996</v>
      </c>
      <c r="L49" s="129">
        <v>18107978.469999999</v>
      </c>
      <c r="M49" s="129">
        <v>47047326.82</v>
      </c>
      <c r="N49" s="129">
        <v>51316948.320000008</v>
      </c>
      <c r="O49" s="129">
        <v>275000</v>
      </c>
      <c r="P49" s="129">
        <v>282617888.38</v>
      </c>
      <c r="Q49" s="129">
        <f>E49+F49+G49+H49+I49+J49+K49+L49+M49+O49+N49+P49</f>
        <v>485530383.44999999</v>
      </c>
      <c r="R49" s="104"/>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144</v>
      </c>
      <c r="C50" s="133">
        <v>2274751575</v>
      </c>
      <c r="D50" s="133">
        <v>1991335853</v>
      </c>
      <c r="E50" s="129">
        <v>83703096.640000001</v>
      </c>
      <c r="F50" s="129">
        <v>164792613.41</v>
      </c>
      <c r="G50" s="129">
        <v>102138573.06</v>
      </c>
      <c r="H50" s="129">
        <v>147591630.63999999</v>
      </c>
      <c r="I50" s="129">
        <v>165244633.07999998</v>
      </c>
      <c r="J50" s="129">
        <v>232783754.91</v>
      </c>
      <c r="K50" s="129">
        <v>140482271.48000002</v>
      </c>
      <c r="L50" s="129">
        <v>212244503.84999999</v>
      </c>
      <c r="M50" s="129">
        <v>109777294.33000001</v>
      </c>
      <c r="N50" s="129">
        <v>105278520.33</v>
      </c>
      <c r="O50" s="129">
        <v>131606554.02</v>
      </c>
      <c r="P50" s="129">
        <v>244756169.25999999</v>
      </c>
      <c r="Q50" s="129">
        <f t="shared" ref="Q50:Q112" si="14">E50+F50+G50+H50+I50+J50+K50+L50+M50+O50+N50+P50</f>
        <v>1840399615.0099998</v>
      </c>
      <c r="R50" s="105"/>
      <c r="S50" s="12"/>
      <c r="T50" s="105"/>
      <c r="U50" s="105"/>
      <c r="V50" s="105"/>
      <c r="W50" s="105"/>
      <c r="X50" s="105"/>
      <c r="Y50" s="5"/>
      <c r="Z50" s="5"/>
      <c r="AA50" s="5"/>
      <c r="AB50" s="5"/>
      <c r="AC50" s="5"/>
      <c r="AD50" s="5"/>
      <c r="AE50" s="5"/>
      <c r="AF50" s="117"/>
      <c r="AG50" s="117"/>
      <c r="AH50" s="117"/>
      <c r="AI50" s="117"/>
      <c r="AJ50" s="117"/>
      <c r="AK50" s="117"/>
      <c r="AL50" s="117"/>
      <c r="AM50" s="117"/>
      <c r="AN50" s="117"/>
      <c r="AO50" s="117"/>
    </row>
    <row r="51" spans="2:41" x14ac:dyDescent="0.25">
      <c r="B51" s="28" t="s">
        <v>145</v>
      </c>
      <c r="C51" s="132">
        <f t="shared" ref="C51:K51" si="15">SUM(C52)</f>
        <v>1512285527</v>
      </c>
      <c r="D51" s="132">
        <f t="shared" si="15"/>
        <v>939028050.19999993</v>
      </c>
      <c r="E51" s="128">
        <f t="shared" si="15"/>
        <v>63526989.25</v>
      </c>
      <c r="F51" s="128">
        <f t="shared" si="15"/>
        <v>58450345.759999998</v>
      </c>
      <c r="G51" s="128">
        <f t="shared" si="15"/>
        <v>58710732.490000002</v>
      </c>
      <c r="H51" s="128">
        <f t="shared" si="15"/>
        <v>56430937.130000003</v>
      </c>
      <c r="I51" s="128">
        <f t="shared" si="15"/>
        <v>70024578.230000004</v>
      </c>
      <c r="J51" s="128">
        <f t="shared" si="15"/>
        <v>79822364.590000004</v>
      </c>
      <c r="K51" s="128">
        <f t="shared" si="15"/>
        <v>62506265.659999996</v>
      </c>
      <c r="L51" s="128">
        <f>SUM(L52)</f>
        <v>63374766.439999998</v>
      </c>
      <c r="M51" s="128">
        <f>SUM(M52)</f>
        <v>52793366.100000001</v>
      </c>
      <c r="N51" s="128">
        <f>SUM(N52)</f>
        <v>81341717.480000004</v>
      </c>
      <c r="O51" s="128">
        <f>SUM(O52)</f>
        <v>88166384.540000007</v>
      </c>
      <c r="P51" s="128">
        <f>SUM(P52)</f>
        <v>133320291.05</v>
      </c>
      <c r="Q51" s="128">
        <f t="shared" si="14"/>
        <v>868468738.71999991</v>
      </c>
      <c r="R51" s="105"/>
      <c r="S51" s="12"/>
      <c r="T51" s="105"/>
      <c r="U51" s="105"/>
      <c r="V51" s="105"/>
      <c r="W51" s="105"/>
      <c r="X51" s="105"/>
      <c r="Y51" s="5"/>
      <c r="Z51" s="5"/>
      <c r="AA51" s="5"/>
      <c r="AB51" s="5"/>
      <c r="AC51" s="5"/>
      <c r="AD51" s="5"/>
      <c r="AE51" s="5"/>
      <c r="AF51" s="117"/>
      <c r="AG51" s="117"/>
      <c r="AH51" s="117"/>
      <c r="AI51" s="117"/>
      <c r="AJ51" s="117"/>
      <c r="AK51" s="117"/>
      <c r="AL51" s="117"/>
      <c r="AM51" s="117"/>
      <c r="AN51" s="117"/>
      <c r="AO51" s="117"/>
    </row>
    <row r="52" spans="2:41" x14ac:dyDescent="0.25">
      <c r="B52" s="29" t="s">
        <v>146</v>
      </c>
      <c r="C52" s="133">
        <v>1512285527</v>
      </c>
      <c r="D52" s="133">
        <v>939028050.19999993</v>
      </c>
      <c r="E52" s="129">
        <v>63526989.25</v>
      </c>
      <c r="F52" s="129">
        <v>58450345.759999998</v>
      </c>
      <c r="G52" s="129">
        <v>58710732.490000002</v>
      </c>
      <c r="H52" s="129">
        <v>56430937.130000003</v>
      </c>
      <c r="I52" s="129">
        <v>70024578.230000004</v>
      </c>
      <c r="J52" s="129">
        <v>79822364.590000004</v>
      </c>
      <c r="K52" s="129">
        <v>62506265.659999996</v>
      </c>
      <c r="L52" s="129">
        <v>63374766.439999998</v>
      </c>
      <c r="M52" s="129">
        <v>52793366.100000001</v>
      </c>
      <c r="N52" s="129">
        <v>81341717.480000004</v>
      </c>
      <c r="O52" s="129">
        <v>88166384.540000007</v>
      </c>
      <c r="P52" s="129">
        <v>133320291.05</v>
      </c>
      <c r="Q52" s="129">
        <f t="shared" si="14"/>
        <v>868468738.71999991</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8" t="s">
        <v>147</v>
      </c>
      <c r="C53" s="132">
        <f t="shared" ref="C53:K53" si="16">SUM(C54)</f>
        <v>313858704</v>
      </c>
      <c r="D53" s="132">
        <f t="shared" si="16"/>
        <v>296453020</v>
      </c>
      <c r="E53" s="128">
        <f t="shared" si="16"/>
        <v>15009103.67</v>
      </c>
      <c r="F53" s="128">
        <f t="shared" si="16"/>
        <v>34434103.670000002</v>
      </c>
      <c r="G53" s="128">
        <f t="shared" si="16"/>
        <v>24434103.670000002</v>
      </c>
      <c r="H53" s="128">
        <f t="shared" si="16"/>
        <v>24434103.670000002</v>
      </c>
      <c r="I53" s="128">
        <f t="shared" si="16"/>
        <v>34434103.670000002</v>
      </c>
      <c r="J53" s="128">
        <f t="shared" si="16"/>
        <v>24434103.670000002</v>
      </c>
      <c r="K53" s="128">
        <f t="shared" si="16"/>
        <v>24434103.670000002</v>
      </c>
      <c r="L53" s="128">
        <f>SUM(L54)</f>
        <v>24434103.670000002</v>
      </c>
      <c r="M53" s="128">
        <f>SUM(M54)</f>
        <v>21900248.670000002</v>
      </c>
      <c r="N53" s="128">
        <f>SUM(N54)</f>
        <v>26967958.670000002</v>
      </c>
      <c r="O53" s="128">
        <f>SUM(O54)</f>
        <v>26527843.670000002</v>
      </c>
      <c r="P53" s="128">
        <f>SUM(P54)</f>
        <v>15009103.67</v>
      </c>
      <c r="Q53" s="128">
        <f t="shared" si="14"/>
        <v>296452984.04000008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9" t="s">
        <v>148</v>
      </c>
      <c r="C54" s="133">
        <v>313858704</v>
      </c>
      <c r="D54" s="133">
        <v>296453020</v>
      </c>
      <c r="E54" s="129">
        <v>15009103.67</v>
      </c>
      <c r="F54" s="129">
        <v>34434103.670000002</v>
      </c>
      <c r="G54" s="129">
        <v>24434103.670000002</v>
      </c>
      <c r="H54" s="129">
        <v>24434103.670000002</v>
      </c>
      <c r="I54" s="129">
        <v>34434103.670000002</v>
      </c>
      <c r="J54" s="129">
        <v>24434103.670000002</v>
      </c>
      <c r="K54" s="129">
        <v>24434103.670000002</v>
      </c>
      <c r="L54" s="129">
        <v>24434103.670000002</v>
      </c>
      <c r="M54" s="129">
        <v>21900248.670000002</v>
      </c>
      <c r="N54" s="129">
        <v>26967958.670000002</v>
      </c>
      <c r="O54" s="129">
        <v>26527843.670000002</v>
      </c>
      <c r="P54" s="129">
        <v>15009103.67</v>
      </c>
      <c r="Q54" s="131">
        <f t="shared" si="14"/>
        <v>296452984.04000008</v>
      </c>
      <c r="R54" s="104"/>
      <c r="S54" s="12"/>
      <c r="T54" s="104"/>
      <c r="U54" s="104"/>
      <c r="V54" s="104"/>
      <c r="W54" s="104"/>
      <c r="X54" s="104"/>
      <c r="Y54" s="5"/>
      <c r="Z54" s="5"/>
      <c r="AA54" s="5"/>
      <c r="AB54" s="5"/>
      <c r="AC54" s="5"/>
      <c r="AD54" s="5"/>
      <c r="AE54" s="5"/>
      <c r="AF54" s="117"/>
      <c r="AG54" s="117"/>
      <c r="AH54" s="117"/>
      <c r="AI54" s="117"/>
      <c r="AJ54" s="117"/>
      <c r="AK54" s="117"/>
      <c r="AL54" s="117"/>
      <c r="AM54" s="117"/>
      <c r="AN54" s="117"/>
      <c r="AO54" s="117"/>
    </row>
    <row r="55" spans="2:41" x14ac:dyDescent="0.25">
      <c r="B55" s="28" t="s">
        <v>149</v>
      </c>
      <c r="C55" s="132">
        <f t="shared" ref="C55:P55" si="17">SUM(C56:C59)</f>
        <v>9467547163</v>
      </c>
      <c r="D55" s="132">
        <f t="shared" si="17"/>
        <v>8721766401</v>
      </c>
      <c r="E55" s="132">
        <f t="shared" si="17"/>
        <v>337854852.27000004</v>
      </c>
      <c r="F55" s="132">
        <f t="shared" si="17"/>
        <v>760465635.16999996</v>
      </c>
      <c r="G55" s="132">
        <f t="shared" si="17"/>
        <v>436281970.31999993</v>
      </c>
      <c r="H55" s="132">
        <f t="shared" si="17"/>
        <v>244471821.83000001</v>
      </c>
      <c r="I55" s="132">
        <f t="shared" si="17"/>
        <v>267544251.98999998</v>
      </c>
      <c r="J55" s="132">
        <f t="shared" si="17"/>
        <v>806980501.06999993</v>
      </c>
      <c r="K55" s="132">
        <f t="shared" si="17"/>
        <v>1412044277.0699999</v>
      </c>
      <c r="L55" s="132">
        <f t="shared" si="17"/>
        <v>312626718.84000003</v>
      </c>
      <c r="M55" s="132">
        <f t="shared" si="17"/>
        <v>138653433.41</v>
      </c>
      <c r="N55" s="132">
        <f t="shared" si="17"/>
        <v>258368905.60999998</v>
      </c>
      <c r="O55" s="132">
        <f t="shared" si="17"/>
        <v>705572696.17999995</v>
      </c>
      <c r="P55" s="132">
        <f t="shared" si="17"/>
        <v>999908925.0200001</v>
      </c>
      <c r="Q55" s="128">
        <f t="shared" si="14"/>
        <v>6680773988.7799997</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7" t="s">
        <v>150</v>
      </c>
      <c r="C56" s="141">
        <v>185000000</v>
      </c>
      <c r="D56" s="141">
        <v>152000000</v>
      </c>
      <c r="E56" s="129">
        <v>0</v>
      </c>
      <c r="F56" s="129">
        <v>68773135.420000002</v>
      </c>
      <c r="G56" s="129">
        <v>0</v>
      </c>
      <c r="H56" s="129">
        <v>0</v>
      </c>
      <c r="I56" s="129">
        <v>0</v>
      </c>
      <c r="J56" s="129">
        <v>0</v>
      </c>
      <c r="K56" s="129">
        <v>0</v>
      </c>
      <c r="L56" s="129">
        <v>0</v>
      </c>
      <c r="M56" s="129">
        <v>0</v>
      </c>
      <c r="N56" s="129">
        <v>0</v>
      </c>
      <c r="O56" s="129">
        <v>0</v>
      </c>
      <c r="P56" s="129">
        <v>0</v>
      </c>
      <c r="Q56" s="131">
        <f t="shared" si="14"/>
        <v>68773135.420000002</v>
      </c>
      <c r="Y56" s="5"/>
      <c r="Z56" s="5"/>
      <c r="AA56" s="5"/>
      <c r="AB56" s="5"/>
      <c r="AC56" s="5"/>
      <c r="AD56" s="5"/>
      <c r="AE56" s="5"/>
      <c r="AF56" s="117"/>
      <c r="AG56" s="117"/>
      <c r="AH56" s="117"/>
      <c r="AI56" s="117"/>
      <c r="AJ56" s="117"/>
      <c r="AK56" s="117"/>
      <c r="AL56" s="117"/>
      <c r="AM56" s="117"/>
      <c r="AN56" s="117"/>
      <c r="AO56" s="117"/>
    </row>
    <row r="57" spans="2:41" x14ac:dyDescent="0.25">
      <c r="B57" s="7" t="s">
        <v>238</v>
      </c>
      <c r="C57" s="141">
        <v>7118296</v>
      </c>
      <c r="D57" s="141">
        <v>10101383</v>
      </c>
      <c r="E57" s="129">
        <v>0</v>
      </c>
      <c r="F57" s="129">
        <v>765199.1</v>
      </c>
      <c r="G57" s="129"/>
      <c r="H57" s="129"/>
      <c r="I57" s="129">
        <v>0</v>
      </c>
      <c r="J57" s="129">
        <v>975</v>
      </c>
      <c r="K57" s="129"/>
      <c r="L57" s="129"/>
      <c r="M57" s="129"/>
      <c r="N57" s="129"/>
      <c r="O57" s="129">
        <v>0</v>
      </c>
      <c r="P57" s="129">
        <v>1835059.62</v>
      </c>
      <c r="Q57" s="131">
        <f t="shared" si="14"/>
        <v>2601233.7200000002</v>
      </c>
      <c r="X57" s="105"/>
      <c r="Y57" s="5"/>
      <c r="Z57" s="5"/>
      <c r="AA57" s="5"/>
      <c r="AB57" s="5"/>
      <c r="AC57" s="5"/>
      <c r="AD57" s="5"/>
      <c r="AE57" s="5"/>
      <c r="AF57" s="117"/>
      <c r="AG57" s="117"/>
      <c r="AH57" s="117"/>
      <c r="AI57" s="117"/>
      <c r="AJ57" s="117"/>
      <c r="AK57" s="117"/>
      <c r="AL57" s="117"/>
      <c r="AM57" s="117"/>
      <c r="AN57" s="117"/>
      <c r="AO57" s="117"/>
    </row>
    <row r="58" spans="2:41" x14ac:dyDescent="0.25">
      <c r="B58" s="29" t="s">
        <v>151</v>
      </c>
      <c r="C58" s="133">
        <v>9117856367</v>
      </c>
      <c r="D58" s="133">
        <v>8525435018</v>
      </c>
      <c r="E58" s="129">
        <v>337854852.27000004</v>
      </c>
      <c r="F58" s="129">
        <v>690927300.64999998</v>
      </c>
      <c r="G58" s="129">
        <v>436281970.31999993</v>
      </c>
      <c r="H58" s="129">
        <v>244471821.83000001</v>
      </c>
      <c r="I58" s="129">
        <v>267544251.98999998</v>
      </c>
      <c r="J58" s="129">
        <v>806979526.06999993</v>
      </c>
      <c r="K58" s="129">
        <v>1412044277.0699999</v>
      </c>
      <c r="L58" s="129">
        <v>312626718.84000003</v>
      </c>
      <c r="M58" s="129">
        <v>138653433.41</v>
      </c>
      <c r="N58" s="129">
        <v>258368905.60999998</v>
      </c>
      <c r="O58" s="129">
        <v>705572696.17999995</v>
      </c>
      <c r="P58" s="129">
        <v>998073865.4000001</v>
      </c>
      <c r="Q58" s="131">
        <f t="shared" si="14"/>
        <v>6609399619.6399994</v>
      </c>
      <c r="R58" s="104"/>
      <c r="S58" s="12"/>
      <c r="T58" s="104"/>
      <c r="U58" s="104"/>
      <c r="V58" s="104"/>
      <c r="W58" s="104"/>
      <c r="X58" s="104"/>
      <c r="Y58" s="5"/>
      <c r="Z58" s="5"/>
      <c r="AA58" s="5"/>
      <c r="AB58" s="5"/>
      <c r="AC58" s="5"/>
      <c r="AD58" s="5"/>
      <c r="AE58" s="5"/>
      <c r="AF58" s="117"/>
      <c r="AG58" s="117"/>
      <c r="AH58" s="117"/>
      <c r="AI58" s="117"/>
      <c r="AJ58" s="117"/>
      <c r="AK58" s="117"/>
      <c r="AL58" s="117"/>
      <c r="AM58" s="117"/>
      <c r="AN58" s="117"/>
      <c r="AO58" s="117"/>
    </row>
    <row r="59" spans="2:41" x14ac:dyDescent="0.25">
      <c r="B59" s="29" t="s">
        <v>152</v>
      </c>
      <c r="C59" s="133">
        <v>157572500</v>
      </c>
      <c r="D59" s="133">
        <v>34230000</v>
      </c>
      <c r="E59" s="129">
        <v>0</v>
      </c>
      <c r="F59" s="129">
        <v>0</v>
      </c>
      <c r="G59" s="129">
        <v>0</v>
      </c>
      <c r="H59" s="129">
        <v>0</v>
      </c>
      <c r="I59" s="129">
        <v>0</v>
      </c>
      <c r="J59" s="129">
        <v>0</v>
      </c>
      <c r="K59" s="129">
        <v>0</v>
      </c>
      <c r="L59" s="129">
        <v>0</v>
      </c>
      <c r="M59" s="129">
        <v>0</v>
      </c>
      <c r="N59" s="129">
        <v>0</v>
      </c>
      <c r="O59" s="129">
        <v>0</v>
      </c>
      <c r="P59" s="129">
        <v>0</v>
      </c>
      <c r="Q59" s="131">
        <f t="shared" si="14"/>
        <v>0</v>
      </c>
      <c r="R59" s="105"/>
      <c r="S59" s="12"/>
      <c r="T59" s="105"/>
      <c r="U59" s="105"/>
      <c r="V59" s="105"/>
      <c r="W59" s="105"/>
      <c r="X59" s="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P60" si="18">C61+C64</f>
        <v>8024257113</v>
      </c>
      <c r="D60" s="140">
        <f t="shared" si="18"/>
        <v>6142635043.5899982</v>
      </c>
      <c r="E60" s="127">
        <f t="shared" si="18"/>
        <v>177014076.90000001</v>
      </c>
      <c r="F60" s="127">
        <f t="shared" si="18"/>
        <v>355256719.01999998</v>
      </c>
      <c r="G60" s="127">
        <f t="shared" si="18"/>
        <v>335669236.99000001</v>
      </c>
      <c r="H60" s="127">
        <f t="shared" si="18"/>
        <v>283764517.74000001</v>
      </c>
      <c r="I60" s="127">
        <f t="shared" si="18"/>
        <v>383600963.67000002</v>
      </c>
      <c r="J60" s="127">
        <f t="shared" si="18"/>
        <v>568180314.86000001</v>
      </c>
      <c r="K60" s="127">
        <f t="shared" si="18"/>
        <v>304560938.81999999</v>
      </c>
      <c r="L60" s="127">
        <f t="shared" si="18"/>
        <v>210687206.38999999</v>
      </c>
      <c r="M60" s="127">
        <f t="shared" si="18"/>
        <v>242329011.94</v>
      </c>
      <c r="N60" s="127">
        <f t="shared" si="18"/>
        <v>245245214.76000002</v>
      </c>
      <c r="O60" s="127">
        <f t="shared" si="18"/>
        <v>430611298.06000006</v>
      </c>
      <c r="P60" s="127">
        <f t="shared" si="18"/>
        <v>1485475576.77</v>
      </c>
      <c r="Q60" s="127">
        <f t="shared" si="14"/>
        <v>5022395075.9200001</v>
      </c>
      <c r="R60" s="123"/>
      <c r="S60" s="5"/>
      <c r="T60" s="5"/>
      <c r="U60" s="5"/>
      <c r="V60" s="5"/>
      <c r="W60" s="5"/>
      <c r="X60" s="5"/>
      <c r="Y60" s="5"/>
      <c r="Z60" s="5"/>
      <c r="AA60" s="5"/>
      <c r="AB60" s="5"/>
      <c r="AC60" s="5"/>
      <c r="AD60" s="5"/>
      <c r="AE60" s="5"/>
      <c r="AF60" s="117"/>
      <c r="AG60" s="117"/>
      <c r="AH60" s="117"/>
      <c r="AI60" s="117"/>
      <c r="AJ60" s="117"/>
      <c r="AK60" s="117"/>
      <c r="AL60" s="117"/>
      <c r="AM60" s="117"/>
      <c r="AN60" s="117"/>
    </row>
    <row r="61" spans="2:41" x14ac:dyDescent="0.25">
      <c r="B61" s="28" t="s">
        <v>154</v>
      </c>
      <c r="C61" s="132">
        <f t="shared" ref="C61:P61" si="19">SUM(C62:C63)</f>
        <v>1797762699</v>
      </c>
      <c r="D61" s="132">
        <f t="shared" si="19"/>
        <v>1831878761.48</v>
      </c>
      <c r="E61" s="128">
        <f t="shared" si="19"/>
        <v>75495967.680000007</v>
      </c>
      <c r="F61" s="128">
        <f t="shared" si="19"/>
        <v>104572108.91</v>
      </c>
      <c r="G61" s="128">
        <f t="shared" si="19"/>
        <v>101761561.04000001</v>
      </c>
      <c r="H61" s="128">
        <f t="shared" si="19"/>
        <v>93751429.859999999</v>
      </c>
      <c r="I61" s="128">
        <f t="shared" si="19"/>
        <v>111958160.88</v>
      </c>
      <c r="J61" s="128">
        <f t="shared" si="19"/>
        <v>135131668.25999999</v>
      </c>
      <c r="K61" s="128">
        <f t="shared" si="19"/>
        <v>102388568.71000001</v>
      </c>
      <c r="L61" s="128">
        <f t="shared" si="19"/>
        <v>50124019.420000002</v>
      </c>
      <c r="M61" s="128">
        <f t="shared" si="19"/>
        <v>71763831.910000011</v>
      </c>
      <c r="N61" s="128">
        <f t="shared" si="19"/>
        <v>110810262.93000001</v>
      </c>
      <c r="O61" s="128">
        <f t="shared" si="19"/>
        <v>137270620.78999999</v>
      </c>
      <c r="P61" s="128">
        <f t="shared" si="19"/>
        <v>378344142.68000001</v>
      </c>
      <c r="Q61" s="128">
        <f t="shared" si="14"/>
        <v>1473372343.0699999</v>
      </c>
      <c r="R61" s="119"/>
      <c r="S61" s="5"/>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155</v>
      </c>
      <c r="C62" s="133">
        <v>939631943</v>
      </c>
      <c r="D62" s="133">
        <v>998932892.48000002</v>
      </c>
      <c r="E62" s="129">
        <v>30411724.68</v>
      </c>
      <c r="F62" s="129">
        <v>60178457.019999996</v>
      </c>
      <c r="G62" s="129">
        <v>56388104.190000005</v>
      </c>
      <c r="H62" s="129">
        <v>41575371.509999998</v>
      </c>
      <c r="I62" s="129">
        <v>60476762.469999999</v>
      </c>
      <c r="J62" s="129">
        <v>80923468.039999992</v>
      </c>
      <c r="K62" s="129">
        <v>53701165.630000003</v>
      </c>
      <c r="L62" s="129">
        <v>44481517.079999998</v>
      </c>
      <c r="M62" s="129">
        <v>46397211.360000007</v>
      </c>
      <c r="N62" s="129">
        <v>72088263.440000013</v>
      </c>
      <c r="O62" s="129">
        <v>86935872.030000001</v>
      </c>
      <c r="P62" s="129">
        <v>252781023.89000002</v>
      </c>
      <c r="Q62" s="129">
        <f t="shared" si="14"/>
        <v>886338941.34000003</v>
      </c>
      <c r="R62" s="118"/>
      <c r="S62" s="5"/>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858130756</v>
      </c>
      <c r="D63" s="133">
        <v>832945869</v>
      </c>
      <c r="E63" s="129">
        <v>45084243</v>
      </c>
      <c r="F63" s="129">
        <v>44393651.890000001</v>
      </c>
      <c r="G63" s="129">
        <v>45373456.850000001</v>
      </c>
      <c r="H63" s="129">
        <v>52176058.350000001</v>
      </c>
      <c r="I63" s="129">
        <v>51481398.410000004</v>
      </c>
      <c r="J63" s="129">
        <v>54208200.219999999</v>
      </c>
      <c r="K63" s="129">
        <v>48687403.079999998</v>
      </c>
      <c r="L63" s="129">
        <v>5642502.3400000008</v>
      </c>
      <c r="M63" s="129">
        <v>25366620.550000001</v>
      </c>
      <c r="N63" s="129">
        <v>38721999.489999995</v>
      </c>
      <c r="O63" s="129">
        <v>50334748.759999998</v>
      </c>
      <c r="P63" s="129">
        <v>125563118.79000001</v>
      </c>
      <c r="Q63" s="129">
        <f>E63+F63+G63+H63+I63+J63+K63+L63+M63+O63+N63+P63</f>
        <v>587033401.73000002</v>
      </c>
      <c r="Y63" s="5"/>
      <c r="Z63" s="5"/>
      <c r="AA63" s="5"/>
      <c r="AB63" s="5"/>
      <c r="AC63" s="5"/>
      <c r="AD63" s="5"/>
      <c r="AE63" s="5"/>
      <c r="AF63" s="117"/>
      <c r="AG63" s="117"/>
      <c r="AH63" s="117"/>
      <c r="AI63" s="117"/>
      <c r="AJ63" s="117"/>
      <c r="AK63" s="117"/>
      <c r="AL63" s="117"/>
      <c r="AM63" s="117"/>
      <c r="AN63" s="117"/>
    </row>
    <row r="64" spans="2:41" x14ac:dyDescent="0.25">
      <c r="B64" s="28" t="s">
        <v>158</v>
      </c>
      <c r="C64" s="132">
        <f t="shared" ref="C64:K64" si="20">SUM(C65:C66)</f>
        <v>6226494414</v>
      </c>
      <c r="D64" s="132">
        <f t="shared" si="20"/>
        <v>4310756282.1099987</v>
      </c>
      <c r="E64" s="128">
        <f t="shared" si="20"/>
        <v>101518109.22</v>
      </c>
      <c r="F64" s="128">
        <f t="shared" si="20"/>
        <v>250684610.11000001</v>
      </c>
      <c r="G64" s="128">
        <f t="shared" si="20"/>
        <v>233907675.94999999</v>
      </c>
      <c r="H64" s="128">
        <f t="shared" si="20"/>
        <v>190013087.88000003</v>
      </c>
      <c r="I64" s="128">
        <f t="shared" si="20"/>
        <v>271642802.79000002</v>
      </c>
      <c r="J64" s="128">
        <f t="shared" si="20"/>
        <v>433048646.60000002</v>
      </c>
      <c r="K64" s="128">
        <f t="shared" si="20"/>
        <v>202172370.10999998</v>
      </c>
      <c r="L64" s="128">
        <f>SUM(L65:L66)</f>
        <v>160563186.97</v>
      </c>
      <c r="M64" s="128">
        <f>SUM(M65:M66)</f>
        <v>170565180.02999997</v>
      </c>
      <c r="N64" s="128">
        <f>SUM(N65:N66)</f>
        <v>134434951.83000001</v>
      </c>
      <c r="O64" s="128">
        <f>SUM(O65:O66)</f>
        <v>293340677.27000004</v>
      </c>
      <c r="P64" s="128">
        <f>SUM(P65:P66)</f>
        <v>1107131434.0899999</v>
      </c>
      <c r="Q64" s="128">
        <f t="shared" si="14"/>
        <v>3549022732.8500004</v>
      </c>
      <c r="R64" s="118"/>
      <c r="S64" s="5"/>
      <c r="T64" s="118"/>
      <c r="U64" s="118"/>
      <c r="V64" s="118"/>
      <c r="W64" s="118"/>
      <c r="X64" s="118"/>
      <c r="Y64" s="5"/>
      <c r="Z64" s="5"/>
      <c r="AA64" s="5"/>
      <c r="AB64" s="5"/>
      <c r="AC64" s="5"/>
      <c r="AD64" s="5"/>
      <c r="AE64" s="5"/>
      <c r="AF64" s="117"/>
      <c r="AG64" s="117"/>
      <c r="AH64" s="117"/>
      <c r="AI64" s="117"/>
      <c r="AJ64" s="117"/>
      <c r="AK64" s="117"/>
      <c r="AL64" s="117"/>
      <c r="AM64" s="117"/>
      <c r="AN64" s="117"/>
    </row>
    <row r="65" spans="2:40" x14ac:dyDescent="0.25">
      <c r="B65" s="29" t="s">
        <v>159</v>
      </c>
      <c r="C65" s="133">
        <v>5833083174</v>
      </c>
      <c r="D65" s="133">
        <v>4057142021.999999</v>
      </c>
      <c r="E65" s="129">
        <v>88216581.530000001</v>
      </c>
      <c r="F65" s="129">
        <v>236327333.35000002</v>
      </c>
      <c r="G65" s="129">
        <v>218574167.70999998</v>
      </c>
      <c r="H65" s="129">
        <v>175438539.86000001</v>
      </c>
      <c r="I65" s="129">
        <v>250686807.33000001</v>
      </c>
      <c r="J65" s="129">
        <v>417246533.23000002</v>
      </c>
      <c r="K65" s="129">
        <v>182429675.88999999</v>
      </c>
      <c r="L65" s="129">
        <v>145707753.91999999</v>
      </c>
      <c r="M65" s="129">
        <v>157569287.91999999</v>
      </c>
      <c r="N65" s="129">
        <v>118003419.76000001</v>
      </c>
      <c r="O65" s="129">
        <v>270545744.47000003</v>
      </c>
      <c r="P65" s="129">
        <v>1057812273.37</v>
      </c>
      <c r="Q65" s="129">
        <f t="shared" si="14"/>
        <v>3318558118.3400002</v>
      </c>
      <c r="R65" s="119"/>
      <c r="S65" s="5"/>
      <c r="T65" s="119"/>
      <c r="U65" s="119"/>
      <c r="V65" s="119"/>
      <c r="W65" s="119"/>
      <c r="X65" s="119"/>
      <c r="Y65" s="5"/>
      <c r="Z65" s="5"/>
      <c r="AA65" s="5"/>
      <c r="AB65" s="5"/>
      <c r="AC65" s="5"/>
      <c r="AD65" s="5"/>
      <c r="AE65" s="5"/>
      <c r="AF65" s="117"/>
      <c r="AG65" s="117"/>
      <c r="AH65" s="117"/>
      <c r="AI65" s="117"/>
      <c r="AJ65" s="117"/>
      <c r="AK65" s="117"/>
      <c r="AL65" s="117"/>
      <c r="AM65" s="117"/>
      <c r="AN65" s="117"/>
    </row>
    <row r="66" spans="2:40" x14ac:dyDescent="0.25">
      <c r="B66" s="29" t="s">
        <v>161</v>
      </c>
      <c r="C66" s="133">
        <v>393411240</v>
      </c>
      <c r="D66" s="133">
        <v>253614260.11000001</v>
      </c>
      <c r="E66" s="129">
        <v>13301527.689999999</v>
      </c>
      <c r="F66" s="129">
        <v>14357276.76</v>
      </c>
      <c r="G66" s="129">
        <v>15333508.24</v>
      </c>
      <c r="H66" s="129">
        <v>14574548.02</v>
      </c>
      <c r="I66" s="129">
        <v>20955995.460000001</v>
      </c>
      <c r="J66" s="129">
        <v>15802113.369999999</v>
      </c>
      <c r="K66" s="129">
        <v>19742694.219999999</v>
      </c>
      <c r="L66" s="129">
        <v>14855433.049999999</v>
      </c>
      <c r="M66" s="129">
        <v>12995892.109999999</v>
      </c>
      <c r="N66" s="129">
        <v>16431532.07</v>
      </c>
      <c r="O66" s="129">
        <v>22794932.799999997</v>
      </c>
      <c r="P66" s="129">
        <v>49319160.720000006</v>
      </c>
      <c r="Q66" s="129">
        <f t="shared" si="14"/>
        <v>230464614.50999996</v>
      </c>
      <c r="R66" s="118"/>
      <c r="S66" s="5"/>
      <c r="T66" s="5"/>
      <c r="U66" s="5"/>
      <c r="V66" s="5"/>
      <c r="W66" s="5"/>
      <c r="X66" s="5"/>
      <c r="Y66" s="5"/>
      <c r="Z66" s="5"/>
      <c r="AA66" s="5"/>
      <c r="AB66" s="5"/>
      <c r="AC66" s="5"/>
      <c r="AD66" s="5"/>
      <c r="AE66" s="5"/>
      <c r="AF66" s="117"/>
      <c r="AG66" s="117"/>
      <c r="AH66" s="117"/>
      <c r="AI66" s="117"/>
      <c r="AJ66" s="117"/>
      <c r="AK66" s="117"/>
      <c r="AL66" s="117"/>
      <c r="AM66" s="117"/>
      <c r="AN66" s="117"/>
    </row>
    <row r="67" spans="2:40" x14ac:dyDescent="0.25">
      <c r="B67" s="24" t="s">
        <v>162</v>
      </c>
      <c r="C67" s="140">
        <f t="shared" ref="C67:K67" si="21">C68+C73+C78+C86+C98</f>
        <v>403121855829</v>
      </c>
      <c r="D67" s="140">
        <f t="shared" si="21"/>
        <v>574511395208.1001</v>
      </c>
      <c r="E67" s="127">
        <f t="shared" si="21"/>
        <v>27211304879.389996</v>
      </c>
      <c r="F67" s="127">
        <f t="shared" si="21"/>
        <v>35172567725.660004</v>
      </c>
      <c r="G67" s="127">
        <f t="shared" si="21"/>
        <v>29661332426.409996</v>
      </c>
      <c r="H67" s="127">
        <f t="shared" si="21"/>
        <v>36669950524.790001</v>
      </c>
      <c r="I67" s="127">
        <f t="shared" si="21"/>
        <v>37764219567.940002</v>
      </c>
      <c r="J67" s="127">
        <f t="shared" si="21"/>
        <v>32384381159.349998</v>
      </c>
      <c r="K67" s="127">
        <f t="shared" si="21"/>
        <v>65333858618.059998</v>
      </c>
      <c r="L67" s="127">
        <f>L68+L73+L78+L86+L98</f>
        <v>30052021671.299999</v>
      </c>
      <c r="M67" s="127">
        <f>M68+M73+M78+M86+M98</f>
        <v>32034366867.509995</v>
      </c>
      <c r="N67" s="127">
        <f>N68+N73+N78+N86+N98</f>
        <v>79513133943.919998</v>
      </c>
      <c r="O67" s="127">
        <f>O68+O73+O78+O86+O98</f>
        <v>63733037138.37001</v>
      </c>
      <c r="P67" s="127">
        <f>P68+P73+P78+P86+P98</f>
        <v>74845089712.809998</v>
      </c>
      <c r="Q67" s="127">
        <f t="shared" si="14"/>
        <v>544375264235.51001</v>
      </c>
      <c r="R67" s="118"/>
      <c r="S67" s="5"/>
      <c r="T67" s="5"/>
      <c r="U67" s="5"/>
      <c r="V67" s="5"/>
      <c r="W67" s="5"/>
      <c r="X67" s="5"/>
      <c r="Y67" s="5"/>
      <c r="Z67" s="5"/>
      <c r="AA67" s="5"/>
      <c r="AB67" s="5"/>
      <c r="AC67" s="5"/>
      <c r="AD67" s="5"/>
      <c r="AE67" s="5"/>
      <c r="AF67" s="117"/>
      <c r="AG67" s="117"/>
      <c r="AH67" s="117"/>
      <c r="AI67" s="117"/>
      <c r="AJ67" s="117"/>
      <c r="AK67" s="117"/>
      <c r="AL67" s="117"/>
      <c r="AM67" s="117"/>
    </row>
    <row r="68" spans="2:40" x14ac:dyDescent="0.25">
      <c r="B68" s="28" t="s">
        <v>163</v>
      </c>
      <c r="C68" s="132">
        <f>SUM(C69:C72)</f>
        <v>17498546040</v>
      </c>
      <c r="D68" s="132">
        <f>SUM(D69:D72)</f>
        <v>20241552247.810001</v>
      </c>
      <c r="E68" s="128">
        <f>SUM(E69:E72)</f>
        <v>619717461.27999997</v>
      </c>
      <c r="F68" s="128">
        <f t="shared" ref="F68:M68" si="22">SUM(F69:F72)</f>
        <v>1969348532.7899997</v>
      </c>
      <c r="G68" s="128">
        <f t="shared" si="22"/>
        <v>1192825463.6099999</v>
      </c>
      <c r="H68" s="128">
        <f t="shared" si="22"/>
        <v>1094273283.6800001</v>
      </c>
      <c r="I68" s="128">
        <f t="shared" si="22"/>
        <v>1652462056.3800001</v>
      </c>
      <c r="J68" s="128">
        <f t="shared" si="22"/>
        <v>1593051495.27</v>
      </c>
      <c r="K68" s="128">
        <f t="shared" si="22"/>
        <v>1469240035.8299999</v>
      </c>
      <c r="L68" s="128">
        <f t="shared" si="22"/>
        <v>1121139217.74</v>
      </c>
      <c r="M68" s="128">
        <f t="shared" si="22"/>
        <v>1425076898.49</v>
      </c>
      <c r="N68" s="128">
        <f>SUM(N69:N72)</f>
        <v>805385919.0999999</v>
      </c>
      <c r="O68" s="128">
        <f>SUM(O69:O72)</f>
        <v>3240136842.3500004</v>
      </c>
      <c r="P68" s="128">
        <f>SUM(P69:P72)</f>
        <v>2280701715</v>
      </c>
      <c r="Q68" s="128">
        <f t="shared" si="14"/>
        <v>18463358921.52</v>
      </c>
      <c r="R68" s="123"/>
      <c r="S68" s="5"/>
      <c r="T68" s="5"/>
      <c r="U68" s="5"/>
      <c r="V68" s="5"/>
      <c r="W68" s="5"/>
      <c r="X68" s="5"/>
      <c r="Y68" s="5"/>
      <c r="Z68" s="5"/>
      <c r="AA68" s="5"/>
      <c r="AB68" s="5"/>
      <c r="AC68" s="5"/>
      <c r="AD68" s="5"/>
      <c r="AE68" s="5"/>
      <c r="AF68" s="117"/>
      <c r="AG68" s="117"/>
      <c r="AH68" s="117"/>
      <c r="AI68" s="117"/>
      <c r="AJ68" s="117"/>
      <c r="AK68" s="117"/>
      <c r="AL68" s="117"/>
    </row>
    <row r="69" spans="2:40" x14ac:dyDescent="0.25">
      <c r="B69" s="29" t="s">
        <v>164</v>
      </c>
      <c r="C69" s="133">
        <v>565260819</v>
      </c>
      <c r="D69" s="133">
        <v>1362575504</v>
      </c>
      <c r="E69" s="129">
        <v>64696216.239999995</v>
      </c>
      <c r="F69" s="129">
        <v>98976722.730000004</v>
      </c>
      <c r="G69" s="129">
        <v>59240515.170000002</v>
      </c>
      <c r="H69" s="129">
        <v>47331403.399999999</v>
      </c>
      <c r="I69" s="129">
        <v>60676282.480000004</v>
      </c>
      <c r="J69" s="129">
        <v>64097133.670000002</v>
      </c>
      <c r="K69" s="129">
        <v>71212352.390000001</v>
      </c>
      <c r="L69" s="129">
        <v>46767667.859999999</v>
      </c>
      <c r="M69" s="129">
        <v>42446836.719999999</v>
      </c>
      <c r="N69" s="129">
        <v>42639720.68</v>
      </c>
      <c r="O69" s="129">
        <v>43121597.240000002</v>
      </c>
      <c r="P69" s="129">
        <v>141922982.24000001</v>
      </c>
      <c r="Q69" s="129">
        <f t="shared" si="14"/>
        <v>783129430.81999993</v>
      </c>
      <c r="R69" s="119"/>
      <c r="S69" s="5"/>
      <c r="T69" s="5"/>
      <c r="U69" s="5"/>
      <c r="V69" s="5"/>
      <c r="W69" s="5"/>
      <c r="X69" s="5"/>
      <c r="Y69" s="5"/>
      <c r="Z69" s="5"/>
      <c r="AA69" s="5"/>
      <c r="AB69" s="5"/>
      <c r="AC69" s="5"/>
      <c r="AD69" s="5"/>
      <c r="AE69" s="5"/>
      <c r="AF69" s="117"/>
      <c r="AG69" s="117"/>
      <c r="AH69" s="117"/>
      <c r="AI69" s="117"/>
      <c r="AJ69" s="117"/>
      <c r="AK69" s="117"/>
      <c r="AL69" s="117"/>
    </row>
    <row r="70" spans="2:40" x14ac:dyDescent="0.25">
      <c r="B70" s="29" t="s">
        <v>165</v>
      </c>
      <c r="C70" s="133">
        <v>730145441</v>
      </c>
      <c r="D70" s="133">
        <v>580812476.75</v>
      </c>
      <c r="E70" s="129">
        <v>14946076.039999999</v>
      </c>
      <c r="F70" s="129">
        <v>37907163.100000001</v>
      </c>
      <c r="G70" s="129">
        <v>24257914.07</v>
      </c>
      <c r="H70" s="129">
        <v>15429313.050000001</v>
      </c>
      <c r="I70" s="129">
        <v>12135136.710000001</v>
      </c>
      <c r="J70" s="129">
        <v>20907624.5</v>
      </c>
      <c r="K70" s="129">
        <v>67185307.939999998</v>
      </c>
      <c r="L70" s="129">
        <v>6237287.6200000001</v>
      </c>
      <c r="M70" s="129">
        <v>0</v>
      </c>
      <c r="N70" s="129">
        <v>0</v>
      </c>
      <c r="O70" s="129">
        <v>8410469.6199999992</v>
      </c>
      <c r="P70" s="129">
        <v>8482957.0500000007</v>
      </c>
      <c r="Q70" s="129">
        <f t="shared" si="14"/>
        <v>215899249.70000002</v>
      </c>
      <c r="R70" s="118"/>
      <c r="S70" s="5"/>
      <c r="T70" s="5"/>
      <c r="U70" s="5"/>
      <c r="V70" s="5"/>
      <c r="W70" s="5"/>
      <c r="X70" s="5"/>
      <c r="Y70" s="5"/>
      <c r="Z70" s="5"/>
      <c r="AA70" s="5"/>
      <c r="AB70" s="5"/>
      <c r="AC70" s="5"/>
      <c r="AD70" s="5"/>
      <c r="AE70" s="5"/>
      <c r="AF70" s="117"/>
      <c r="AG70" s="117"/>
      <c r="AH70" s="117"/>
      <c r="AI70" s="117"/>
      <c r="AJ70" s="117"/>
      <c r="AK70" s="117"/>
      <c r="AL70" s="117"/>
    </row>
    <row r="71" spans="2:40" x14ac:dyDescent="0.25">
      <c r="B71" s="29" t="s">
        <v>166</v>
      </c>
      <c r="C71" s="133">
        <v>16196198431</v>
      </c>
      <c r="D71" s="133">
        <v>18290543864.060001</v>
      </c>
      <c r="E71" s="129">
        <v>540075169</v>
      </c>
      <c r="F71" s="129">
        <v>1832464646.9599998</v>
      </c>
      <c r="G71" s="129">
        <v>1102572738.3699999</v>
      </c>
      <c r="H71" s="129">
        <v>1031512567.23</v>
      </c>
      <c r="I71" s="129">
        <v>1579650637.1900001</v>
      </c>
      <c r="J71" s="129">
        <v>1508046737.0999999</v>
      </c>
      <c r="K71" s="129">
        <v>1330842375.5</v>
      </c>
      <c r="L71" s="129">
        <v>1068134262.26</v>
      </c>
      <c r="M71" s="129">
        <v>1382630061.77</v>
      </c>
      <c r="N71" s="129">
        <v>762746198.41999996</v>
      </c>
      <c r="O71" s="129">
        <v>3188604775.4900002</v>
      </c>
      <c r="P71" s="129">
        <v>2130295775.7099998</v>
      </c>
      <c r="Q71" s="129">
        <f t="shared" si="14"/>
        <v>17457575945</v>
      </c>
      <c r="R71" s="118"/>
      <c r="S71" s="5"/>
      <c r="T71" s="5"/>
      <c r="U71" s="5"/>
      <c r="V71" s="5"/>
      <c r="W71" s="5"/>
      <c r="X71" s="5"/>
      <c r="Y71" s="5"/>
      <c r="Z71" s="5"/>
      <c r="AA71" s="5"/>
      <c r="AB71" s="5"/>
      <c r="AC71" s="5"/>
      <c r="AD71" s="5"/>
      <c r="AE71" s="5"/>
      <c r="AF71" s="117"/>
      <c r="AG71" s="117"/>
      <c r="AH71" s="117"/>
      <c r="AI71" s="117"/>
      <c r="AJ71" s="117"/>
      <c r="AK71" s="117"/>
      <c r="AL71" s="117"/>
    </row>
    <row r="72" spans="2:40" x14ac:dyDescent="0.25">
      <c r="B72" s="29" t="s">
        <v>240</v>
      </c>
      <c r="C72" s="133">
        <v>6941349</v>
      </c>
      <c r="D72" s="133">
        <v>7620403</v>
      </c>
      <c r="E72" s="129">
        <v>0</v>
      </c>
      <c r="F72" s="129">
        <v>0</v>
      </c>
      <c r="G72" s="129">
        <v>6754296</v>
      </c>
      <c r="H72" s="129">
        <v>0</v>
      </c>
      <c r="I72" s="129">
        <v>0</v>
      </c>
      <c r="J72" s="129">
        <v>0</v>
      </c>
      <c r="K72" s="129">
        <v>0</v>
      </c>
      <c r="L72" s="129">
        <v>0</v>
      </c>
      <c r="M72" s="129">
        <v>0</v>
      </c>
      <c r="N72" s="129">
        <v>0</v>
      </c>
      <c r="O72" s="129">
        <v>0</v>
      </c>
      <c r="P72" s="129">
        <v>0</v>
      </c>
      <c r="Q72" s="129">
        <f t="shared" si="14"/>
        <v>6754296</v>
      </c>
      <c r="R72" s="118"/>
      <c r="S72" s="5"/>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K73" si="23">SUM(C74:C77)</f>
        <v>87035165912</v>
      </c>
      <c r="D73" s="132">
        <f t="shared" si="23"/>
        <v>118863403868.23999</v>
      </c>
      <c r="E73" s="128">
        <f t="shared" si="23"/>
        <v>5294722219.5800009</v>
      </c>
      <c r="F73" s="128">
        <f t="shared" si="23"/>
        <v>7020007535.0100002</v>
      </c>
      <c r="G73" s="128">
        <f t="shared" si="23"/>
        <v>5867987774.9899998</v>
      </c>
      <c r="H73" s="128">
        <f t="shared" si="23"/>
        <v>6216630176.5500002</v>
      </c>
      <c r="I73" s="128">
        <f t="shared" si="23"/>
        <v>6150057977.9899998</v>
      </c>
      <c r="J73" s="128">
        <f t="shared" si="23"/>
        <v>8039981111.3500004</v>
      </c>
      <c r="K73" s="128">
        <f t="shared" si="23"/>
        <v>10705649148.269999</v>
      </c>
      <c r="L73" s="128">
        <f>SUM(L74:L77)</f>
        <v>8780420518.9300003</v>
      </c>
      <c r="M73" s="128">
        <f>SUM(M74:M77)</f>
        <v>6927701873.079999</v>
      </c>
      <c r="N73" s="128">
        <f>SUM(N74:N77)</f>
        <v>9475683739.1000004</v>
      </c>
      <c r="O73" s="128">
        <f>SUM(O74:O77)</f>
        <v>8900000993.8700008</v>
      </c>
      <c r="P73" s="128">
        <f>SUM(P74:P77)</f>
        <v>18933808643.43</v>
      </c>
      <c r="Q73" s="128">
        <f t="shared" si="14"/>
        <v>102312651712.14999</v>
      </c>
      <c r="R73" s="119"/>
      <c r="S73" s="5"/>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2361924876</v>
      </c>
      <c r="D74" s="133">
        <v>2369859828.6500001</v>
      </c>
      <c r="E74" s="129">
        <v>182544353.88999999</v>
      </c>
      <c r="F74" s="129">
        <v>136259897.38999999</v>
      </c>
      <c r="G74" s="129">
        <v>184371360.40000001</v>
      </c>
      <c r="H74" s="129">
        <v>148824487.09999999</v>
      </c>
      <c r="I74" s="129">
        <v>190367878.96000001</v>
      </c>
      <c r="J74" s="129">
        <v>167327711.95000002</v>
      </c>
      <c r="K74" s="129">
        <v>175619228.47999999</v>
      </c>
      <c r="L74" s="129">
        <v>167726908.75999999</v>
      </c>
      <c r="M74" s="129">
        <v>119204214.92</v>
      </c>
      <c r="N74" s="129">
        <v>131715759.58</v>
      </c>
      <c r="O74" s="129">
        <v>191040342.41999999</v>
      </c>
      <c r="P74" s="129">
        <v>283870198.14999998</v>
      </c>
      <c r="Q74" s="129">
        <f t="shared" si="14"/>
        <v>2078872342</v>
      </c>
      <c r="R74" s="118"/>
      <c r="S74" s="5"/>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15686147470</v>
      </c>
      <c r="D75" s="133">
        <v>18550529289.66</v>
      </c>
      <c r="E75" s="129">
        <v>364004211.89999998</v>
      </c>
      <c r="F75" s="129">
        <v>1921585922.3999999</v>
      </c>
      <c r="G75" s="129">
        <v>518443341.72000003</v>
      </c>
      <c r="H75" s="129">
        <v>492870973.56</v>
      </c>
      <c r="I75" s="129">
        <v>428852396.83999997</v>
      </c>
      <c r="J75" s="129">
        <v>1064284642.1099999</v>
      </c>
      <c r="K75" s="129">
        <v>2595522213.3800001</v>
      </c>
      <c r="L75" s="129">
        <v>1637852392.53</v>
      </c>
      <c r="M75" s="129">
        <v>630384039.56999993</v>
      </c>
      <c r="N75" s="129">
        <v>577772504.32999992</v>
      </c>
      <c r="O75" s="129">
        <v>1243758227.76</v>
      </c>
      <c r="P75" s="129">
        <v>2719617315.7499995</v>
      </c>
      <c r="Q75" s="129">
        <f t="shared" si="14"/>
        <v>14194948181.85</v>
      </c>
      <c r="R75" s="118"/>
      <c r="S75" s="5"/>
      <c r="T75" s="5"/>
      <c r="U75" s="5"/>
      <c r="V75" s="5"/>
      <c r="W75" s="5"/>
      <c r="X75" s="5"/>
      <c r="Y75" s="5"/>
      <c r="Z75" s="5"/>
      <c r="AA75" s="5"/>
      <c r="AB75" s="5"/>
      <c r="AC75" s="5"/>
      <c r="AD75" s="5"/>
      <c r="AE75" s="5"/>
      <c r="AF75" s="117"/>
      <c r="AG75" s="117"/>
      <c r="AH75" s="117"/>
      <c r="AI75" s="117"/>
      <c r="AJ75" s="117"/>
      <c r="AK75" s="117"/>
      <c r="AL75" s="117"/>
    </row>
    <row r="76" spans="2:40" x14ac:dyDescent="0.25">
      <c r="B76" s="29" t="s">
        <v>171</v>
      </c>
      <c r="C76" s="133">
        <v>5130920</v>
      </c>
      <c r="D76" s="133">
        <v>5130920</v>
      </c>
      <c r="E76" s="129">
        <v>427576</v>
      </c>
      <c r="F76" s="129">
        <v>427576</v>
      </c>
      <c r="G76" s="129">
        <v>427576</v>
      </c>
      <c r="H76" s="129">
        <v>404640</v>
      </c>
      <c r="I76" s="129">
        <v>45872</v>
      </c>
      <c r="J76" s="129">
        <v>832216</v>
      </c>
      <c r="K76" s="129">
        <v>427576</v>
      </c>
      <c r="L76" s="129">
        <v>427576</v>
      </c>
      <c r="M76" s="129">
        <v>427576</v>
      </c>
      <c r="N76" s="129">
        <v>427576</v>
      </c>
      <c r="O76" s="129">
        <v>427576</v>
      </c>
      <c r="P76" s="129">
        <v>427576</v>
      </c>
      <c r="Q76" s="129">
        <f t="shared" si="14"/>
        <v>5130912</v>
      </c>
      <c r="R76" s="118"/>
      <c r="S76" s="5"/>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68981962646</v>
      </c>
      <c r="D77" s="133">
        <v>97937883829.929993</v>
      </c>
      <c r="E77" s="129">
        <v>4747746077.7900009</v>
      </c>
      <c r="F77" s="129">
        <v>4961734139.2200003</v>
      </c>
      <c r="G77" s="129">
        <v>5164745496.8699999</v>
      </c>
      <c r="H77" s="129">
        <v>5574530075.8900003</v>
      </c>
      <c r="I77" s="129">
        <v>5530791830.1899996</v>
      </c>
      <c r="J77" s="129">
        <v>6807536541.29</v>
      </c>
      <c r="K77" s="129">
        <v>7934080130.4099989</v>
      </c>
      <c r="L77" s="129">
        <v>6974413641.6400003</v>
      </c>
      <c r="M77" s="129">
        <v>6177686042.5899992</v>
      </c>
      <c r="N77" s="129">
        <v>8765767899.1900005</v>
      </c>
      <c r="O77" s="129">
        <v>7464774847.6900015</v>
      </c>
      <c r="P77" s="129">
        <v>15929893553.529999</v>
      </c>
      <c r="Q77" s="129">
        <f t="shared" si="14"/>
        <v>86033700276.299988</v>
      </c>
      <c r="R77" s="118"/>
      <c r="S77" s="5"/>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 t="shared" ref="C78:K78" si="24">SUM(C79:C85)</f>
        <v>6938515350</v>
      </c>
      <c r="D78" s="132">
        <f t="shared" si="24"/>
        <v>6516009248.5600004</v>
      </c>
      <c r="E78" s="128">
        <f>SUM(E79:E85)</f>
        <v>339218513.37</v>
      </c>
      <c r="F78" s="128">
        <f t="shared" si="24"/>
        <v>394895807.78999996</v>
      </c>
      <c r="G78" s="128">
        <f t="shared" si="24"/>
        <v>439522879.41000003</v>
      </c>
      <c r="H78" s="128">
        <f t="shared" si="24"/>
        <v>397347860.83000004</v>
      </c>
      <c r="I78" s="128">
        <f t="shared" si="24"/>
        <v>426960796.07000005</v>
      </c>
      <c r="J78" s="128">
        <f t="shared" si="24"/>
        <v>480382146.94000006</v>
      </c>
      <c r="K78" s="128">
        <f t="shared" si="24"/>
        <v>455792003.62</v>
      </c>
      <c r="L78" s="128">
        <f>SUM(L79:L85)</f>
        <v>454466450.47999996</v>
      </c>
      <c r="M78" s="128">
        <f>SUM(M79:M85)</f>
        <v>359867394.05000001</v>
      </c>
      <c r="N78" s="128">
        <f>SUM(N79:N85)</f>
        <v>370655133.11000001</v>
      </c>
      <c r="O78" s="128">
        <f>SUM(O79:O85)</f>
        <v>368626420.45000005</v>
      </c>
      <c r="P78" s="128">
        <f>SUM(P79:P85)</f>
        <v>1347755068.45</v>
      </c>
      <c r="Q78" s="128">
        <f t="shared" si="14"/>
        <v>5835490474.5699997</v>
      </c>
      <c r="R78" s="118"/>
      <c r="S78" s="5"/>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959985116</v>
      </c>
      <c r="D79" s="133">
        <v>1199019327.45</v>
      </c>
      <c r="E79" s="129">
        <v>43828644.109999999</v>
      </c>
      <c r="F79" s="129">
        <v>54755835.390000001</v>
      </c>
      <c r="G79" s="129">
        <v>76316420.329999998</v>
      </c>
      <c r="H79" s="129">
        <v>56054289.57</v>
      </c>
      <c r="I79" s="129">
        <v>50673660.119999997</v>
      </c>
      <c r="J79" s="129">
        <v>96230483.829999998</v>
      </c>
      <c r="K79" s="129">
        <v>68326340.400000006</v>
      </c>
      <c r="L79" s="129">
        <v>62021655.350000001</v>
      </c>
      <c r="M79" s="129">
        <v>52564285.5</v>
      </c>
      <c r="N79" s="129">
        <v>58572778.619999997</v>
      </c>
      <c r="O79" s="129">
        <v>79823567.650000006</v>
      </c>
      <c r="P79" s="129">
        <v>499849364.89999998</v>
      </c>
      <c r="Q79" s="129">
        <f t="shared" si="14"/>
        <v>1199017325.77</v>
      </c>
      <c r="R79" s="119"/>
      <c r="S79" s="5"/>
      <c r="T79" s="5"/>
      <c r="U79" s="5"/>
      <c r="V79" s="5"/>
      <c r="W79" s="5"/>
      <c r="X79" s="5"/>
      <c r="Y79" s="5"/>
      <c r="Z79" s="5"/>
      <c r="AA79" s="5"/>
      <c r="AB79" s="5"/>
      <c r="AC79" s="5"/>
      <c r="AD79" s="5"/>
      <c r="AE79" s="5"/>
      <c r="AF79" s="117"/>
      <c r="AG79" s="117"/>
      <c r="AH79" s="117"/>
      <c r="AI79" s="117"/>
      <c r="AJ79" s="117"/>
      <c r="AK79" s="117"/>
      <c r="AL79" s="117"/>
    </row>
    <row r="80" spans="2:40" x14ac:dyDescent="0.25">
      <c r="B80" s="29" t="s">
        <v>175</v>
      </c>
      <c r="C80" s="133">
        <v>1521022358</v>
      </c>
      <c r="D80" s="133">
        <v>741977264.15000021</v>
      </c>
      <c r="E80" s="129">
        <v>10200606.880000001</v>
      </c>
      <c r="F80" s="129">
        <v>35123524.030000001</v>
      </c>
      <c r="G80" s="129">
        <v>41601063.009999998</v>
      </c>
      <c r="H80" s="129">
        <v>41708823.229999997</v>
      </c>
      <c r="I80" s="129">
        <v>32625517.23</v>
      </c>
      <c r="J80" s="129">
        <v>69284265.659999996</v>
      </c>
      <c r="K80" s="129">
        <v>42302746.489999995</v>
      </c>
      <c r="L80" s="129">
        <v>76898396.5</v>
      </c>
      <c r="M80" s="129">
        <v>12823559.82</v>
      </c>
      <c r="N80" s="129">
        <v>17742030.100000001</v>
      </c>
      <c r="O80" s="129">
        <v>15689059.290000001</v>
      </c>
      <c r="P80" s="129">
        <v>144707495.45000002</v>
      </c>
      <c r="Q80" s="129">
        <f t="shared" si="14"/>
        <v>540707087.69000006</v>
      </c>
      <c r="R80" s="118"/>
      <c r="S80" s="5"/>
      <c r="T80" s="118"/>
      <c r="U80" s="118"/>
      <c r="V80" s="118"/>
      <c r="W80" s="118"/>
      <c r="X80" s="118"/>
      <c r="Y80" s="5"/>
      <c r="Z80" s="5"/>
      <c r="AA80" s="5"/>
      <c r="AB80" s="5"/>
      <c r="AC80" s="5"/>
      <c r="AD80" s="5"/>
      <c r="AE80" s="5"/>
      <c r="AF80" s="117"/>
      <c r="AG80" s="117"/>
      <c r="AH80" s="117"/>
      <c r="AI80" s="117"/>
      <c r="AJ80" s="117"/>
      <c r="AK80" s="117"/>
      <c r="AL80" s="117"/>
    </row>
    <row r="81" spans="2:40" x14ac:dyDescent="0.25">
      <c r="B81" s="29" t="s">
        <v>176</v>
      </c>
      <c r="C81" s="133">
        <v>3156454335</v>
      </c>
      <c r="D81" s="133">
        <v>3025445374.3200002</v>
      </c>
      <c r="E81" s="129">
        <v>168626814.36000001</v>
      </c>
      <c r="F81" s="129">
        <v>207323095.51999998</v>
      </c>
      <c r="G81" s="129">
        <v>203898186.27000001</v>
      </c>
      <c r="H81" s="129">
        <v>188376734.62</v>
      </c>
      <c r="I81" s="129">
        <v>213443902.23000002</v>
      </c>
      <c r="J81" s="129">
        <v>220295877.88</v>
      </c>
      <c r="K81" s="129">
        <v>201409957.15000001</v>
      </c>
      <c r="L81" s="129">
        <v>168029768.31</v>
      </c>
      <c r="M81" s="129">
        <v>210986817.35999998</v>
      </c>
      <c r="N81" s="129">
        <v>211647557.26999998</v>
      </c>
      <c r="O81" s="129">
        <v>212572362.76000002</v>
      </c>
      <c r="P81" s="129">
        <v>458232385.30000001</v>
      </c>
      <c r="Q81" s="129">
        <f t="shared" si="14"/>
        <v>2664843459.0300002</v>
      </c>
      <c r="R81" s="118"/>
      <c r="S81" s="5"/>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210</v>
      </c>
      <c r="C82" s="133">
        <v>7910068</v>
      </c>
      <c r="D82" s="133">
        <v>7910068</v>
      </c>
      <c r="E82" s="133">
        <v>0</v>
      </c>
      <c r="F82" s="133">
        <v>0</v>
      </c>
      <c r="G82" s="133">
        <v>0</v>
      </c>
      <c r="H82" s="133">
        <v>0</v>
      </c>
      <c r="I82" s="133">
        <v>0</v>
      </c>
      <c r="J82" s="133">
        <v>0</v>
      </c>
      <c r="K82" s="133">
        <v>0</v>
      </c>
      <c r="L82" s="133">
        <v>0</v>
      </c>
      <c r="M82" s="133">
        <v>0</v>
      </c>
      <c r="N82" s="133">
        <v>0</v>
      </c>
      <c r="O82" s="133">
        <v>0</v>
      </c>
      <c r="P82" s="133">
        <v>0</v>
      </c>
      <c r="Q82" s="129">
        <f t="shared" si="14"/>
        <v>0</v>
      </c>
      <c r="R82" s="118"/>
      <c r="S82" s="5"/>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177</v>
      </c>
      <c r="C83" s="133">
        <v>156555544</v>
      </c>
      <c r="D83" s="133">
        <v>420373290.38</v>
      </c>
      <c r="E83" s="129">
        <v>44500000</v>
      </c>
      <c r="F83" s="129">
        <v>22339665.969999999</v>
      </c>
      <c r="G83" s="129">
        <v>35299099.600000001</v>
      </c>
      <c r="H83" s="129">
        <v>20212561</v>
      </c>
      <c r="I83" s="129">
        <v>47627477.269999996</v>
      </c>
      <c r="J83" s="129">
        <v>22499444.600000001</v>
      </c>
      <c r="K83" s="129">
        <v>55856218.769999996</v>
      </c>
      <c r="L83" s="129">
        <v>25000000</v>
      </c>
      <c r="M83" s="129">
        <v>19500000</v>
      </c>
      <c r="N83" s="129">
        <v>19500000</v>
      </c>
      <c r="O83" s="129">
        <v>0</v>
      </c>
      <c r="P83" s="129">
        <v>42910890.049999997</v>
      </c>
      <c r="Q83" s="129">
        <f t="shared" si="14"/>
        <v>355245357.25999999</v>
      </c>
      <c r="Y83" s="5"/>
      <c r="Z83" s="5"/>
      <c r="AA83" s="5"/>
      <c r="AB83" s="5"/>
      <c r="AC83" s="5"/>
      <c r="AD83" s="5"/>
      <c r="AE83" s="5"/>
      <c r="AF83" s="117"/>
      <c r="AG83" s="117"/>
      <c r="AH83" s="117"/>
      <c r="AI83" s="117"/>
      <c r="AJ83" s="117"/>
      <c r="AK83" s="117"/>
      <c r="AL83" s="117"/>
    </row>
    <row r="84" spans="2:40" x14ac:dyDescent="0.25">
      <c r="B84" s="29" t="s">
        <v>254</v>
      </c>
      <c r="C84" s="133">
        <v>4171684</v>
      </c>
      <c r="D84" s="133">
        <v>15970958.060000001</v>
      </c>
      <c r="E84" s="129">
        <v>0</v>
      </c>
      <c r="F84" s="129">
        <v>3633428.99</v>
      </c>
      <c r="G84" s="129">
        <v>0</v>
      </c>
      <c r="H84" s="129">
        <v>0</v>
      </c>
      <c r="I84" s="129">
        <v>0</v>
      </c>
      <c r="J84" s="129">
        <v>0</v>
      </c>
      <c r="K84" s="129">
        <v>0</v>
      </c>
      <c r="L84" s="129">
        <v>1473066.9</v>
      </c>
      <c r="M84" s="129">
        <v>0</v>
      </c>
      <c r="N84" s="129">
        <v>0</v>
      </c>
      <c r="O84" s="129">
        <v>0</v>
      </c>
      <c r="P84" s="129">
        <v>0</v>
      </c>
      <c r="Q84" s="129">
        <f t="shared" si="14"/>
        <v>5106495.8900000006</v>
      </c>
      <c r="R84" s="105"/>
      <c r="S84" s="12"/>
      <c r="T84" s="105"/>
      <c r="U84" s="105"/>
      <c r="V84" s="105"/>
      <c r="W84" s="105"/>
      <c r="X84" s="105"/>
      <c r="Y84" s="5"/>
      <c r="Z84" s="5"/>
      <c r="AA84" s="5"/>
      <c r="AB84" s="5"/>
      <c r="AC84" s="5"/>
      <c r="AD84" s="5"/>
      <c r="AE84" s="5"/>
      <c r="AF84" s="117"/>
      <c r="AG84" s="117"/>
      <c r="AH84" s="117"/>
      <c r="AI84" s="117"/>
      <c r="AJ84" s="117"/>
      <c r="AK84" s="117"/>
      <c r="AL84" s="117"/>
    </row>
    <row r="85" spans="2:40" ht="30" x14ac:dyDescent="0.25">
      <c r="B85" s="23" t="s">
        <v>178</v>
      </c>
      <c r="C85" s="129">
        <v>1132416245</v>
      </c>
      <c r="D85" s="129">
        <v>1105312966.2</v>
      </c>
      <c r="E85" s="129">
        <v>72062448.019999996</v>
      </c>
      <c r="F85" s="129">
        <v>71720257.890000001</v>
      </c>
      <c r="G85" s="129">
        <v>82408110.200000003</v>
      </c>
      <c r="H85" s="129">
        <v>90995452.409999996</v>
      </c>
      <c r="I85" s="129">
        <v>82590239.219999999</v>
      </c>
      <c r="J85" s="129">
        <v>72072074.969999999</v>
      </c>
      <c r="K85" s="129">
        <v>87896740.810000002</v>
      </c>
      <c r="L85" s="129">
        <v>121043563.42</v>
      </c>
      <c r="M85" s="129">
        <v>63992731.369999997</v>
      </c>
      <c r="N85" s="129">
        <v>63192767.119999997</v>
      </c>
      <c r="O85" s="129">
        <v>60541430.75</v>
      </c>
      <c r="P85" s="129">
        <v>202054932.74999997</v>
      </c>
      <c r="Q85" s="129">
        <f t="shared" si="14"/>
        <v>1070570748.9299999</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8" t="s">
        <v>179</v>
      </c>
      <c r="C86" s="132">
        <f t="shared" ref="C86:K86" si="25">SUM(C87:C97)</f>
        <v>200758240108</v>
      </c>
      <c r="D86" s="132">
        <f t="shared" si="25"/>
        <v>210063535495.54001</v>
      </c>
      <c r="E86" s="128">
        <f t="shared" si="25"/>
        <v>15529834442.539997</v>
      </c>
      <c r="F86" s="128">
        <f t="shared" si="25"/>
        <v>19643704401.200005</v>
      </c>
      <c r="G86" s="128">
        <f t="shared" si="25"/>
        <v>15934674937.809998</v>
      </c>
      <c r="H86" s="128">
        <f t="shared" si="25"/>
        <v>15510024860</v>
      </c>
      <c r="I86" s="128">
        <f t="shared" si="25"/>
        <v>14496971244.35</v>
      </c>
      <c r="J86" s="128">
        <f t="shared" si="25"/>
        <v>14891245379.66</v>
      </c>
      <c r="K86" s="128">
        <f t="shared" si="25"/>
        <v>17250269359.789997</v>
      </c>
      <c r="L86" s="128">
        <f>SUM(L87:L97)</f>
        <v>13238141608.359999</v>
      </c>
      <c r="M86" s="128">
        <f>SUM(M87:M97)</f>
        <v>11924100479.539997</v>
      </c>
      <c r="N86" s="128">
        <f>SUM(N87:N97)</f>
        <v>12946572777.550001</v>
      </c>
      <c r="O86" s="128">
        <f>SUM(O87:O97)</f>
        <v>25706436895.400002</v>
      </c>
      <c r="P86" s="128">
        <f>SUM(P87:P97)</f>
        <v>28767664847.710003</v>
      </c>
      <c r="Q86" s="128">
        <f t="shared" si="14"/>
        <v>205839641233.90997</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180</v>
      </c>
      <c r="C87" s="133">
        <v>9481212407</v>
      </c>
      <c r="D87" s="133">
        <v>8075431239.3500023</v>
      </c>
      <c r="E87" s="129">
        <v>409811161.20999998</v>
      </c>
      <c r="F87" s="129">
        <v>906157240.78999996</v>
      </c>
      <c r="G87" s="129">
        <v>635088623.51999998</v>
      </c>
      <c r="H87" s="129">
        <v>448953133.34000003</v>
      </c>
      <c r="I87" s="129">
        <v>582218726.5</v>
      </c>
      <c r="J87" s="129">
        <v>561490173.46999991</v>
      </c>
      <c r="K87" s="129">
        <v>597188033.54000008</v>
      </c>
      <c r="L87" s="129">
        <v>388024688.05999994</v>
      </c>
      <c r="M87" s="129">
        <v>389615363.44</v>
      </c>
      <c r="N87" s="129">
        <v>441042490.50999999</v>
      </c>
      <c r="O87" s="129">
        <v>436141284.33999997</v>
      </c>
      <c r="P87" s="129">
        <v>1467830274.1599998</v>
      </c>
      <c r="Q87" s="129">
        <f t="shared" si="14"/>
        <v>7263561192.8800001</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181</v>
      </c>
      <c r="C88" s="133">
        <v>78863715913</v>
      </c>
      <c r="D88" s="133">
        <v>72327322478.019989</v>
      </c>
      <c r="E88" s="129">
        <v>6959731395.5599985</v>
      </c>
      <c r="F88" s="129">
        <v>6117905549.8000011</v>
      </c>
      <c r="G88" s="129">
        <v>6633398944.04</v>
      </c>
      <c r="H88" s="129">
        <v>5753305630.1100006</v>
      </c>
      <c r="I88" s="129">
        <v>5370738371.2799997</v>
      </c>
      <c r="J88" s="129">
        <v>5588676964.2699995</v>
      </c>
      <c r="K88" s="129">
        <v>5365733450.5899982</v>
      </c>
      <c r="L88" s="129">
        <v>5110641882.9500008</v>
      </c>
      <c r="M88" s="129">
        <v>4912879482.6999998</v>
      </c>
      <c r="N88" s="129">
        <v>4914086074.3100004</v>
      </c>
      <c r="O88" s="129">
        <v>8427573077.0700006</v>
      </c>
      <c r="P88" s="129">
        <v>6190513607.5199995</v>
      </c>
      <c r="Q88" s="129">
        <f t="shared" si="14"/>
        <v>71345184430.199982</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182</v>
      </c>
      <c r="C89" s="133">
        <v>21528165728</v>
      </c>
      <c r="D89" s="133">
        <v>21424059854.500004</v>
      </c>
      <c r="E89" s="129">
        <v>1711452155.6099999</v>
      </c>
      <c r="F89" s="129">
        <v>1927177941.6499999</v>
      </c>
      <c r="G89" s="129">
        <v>1806170597.1500001</v>
      </c>
      <c r="H89" s="129">
        <v>1775167823.5799999</v>
      </c>
      <c r="I89" s="129">
        <v>1655146825.0800002</v>
      </c>
      <c r="J89" s="129">
        <v>1591368140.71</v>
      </c>
      <c r="K89" s="129">
        <v>1685418900.5699999</v>
      </c>
      <c r="L89" s="129">
        <v>1589410926.1299999</v>
      </c>
      <c r="M89" s="129">
        <v>1554336153.1800001</v>
      </c>
      <c r="N89" s="129">
        <v>1573574155.1700001</v>
      </c>
      <c r="O89" s="129">
        <v>2666295607.75</v>
      </c>
      <c r="P89" s="129">
        <v>1850878202.6500001</v>
      </c>
      <c r="Q89" s="129">
        <f t="shared" si="14"/>
        <v>21386397429.229996</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183</v>
      </c>
      <c r="C90" s="133">
        <v>18415254255</v>
      </c>
      <c r="D90" s="133">
        <v>17346335890.880001</v>
      </c>
      <c r="E90" s="129">
        <v>900552386.32999992</v>
      </c>
      <c r="F90" s="129">
        <v>1237098959.7900002</v>
      </c>
      <c r="G90" s="129">
        <v>1116711974.3199997</v>
      </c>
      <c r="H90" s="129">
        <v>1248341099.4100001</v>
      </c>
      <c r="I90" s="129">
        <v>1274829306.2</v>
      </c>
      <c r="J90" s="129">
        <v>1166515430.22</v>
      </c>
      <c r="K90" s="129">
        <v>1431742272.9399998</v>
      </c>
      <c r="L90" s="129">
        <v>1385319847.6400001</v>
      </c>
      <c r="M90" s="129">
        <v>1219293749.54</v>
      </c>
      <c r="N90" s="129">
        <v>1070618654.83</v>
      </c>
      <c r="O90" s="129">
        <v>2455918650.48</v>
      </c>
      <c r="P90" s="129">
        <v>2007102973.3100002</v>
      </c>
      <c r="Q90" s="129">
        <f t="shared" si="14"/>
        <v>16514045305.009998</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184</v>
      </c>
      <c r="C91" s="133">
        <v>5435198210</v>
      </c>
      <c r="D91" s="133">
        <v>5128364436.54</v>
      </c>
      <c r="E91" s="129">
        <v>320080440.31999999</v>
      </c>
      <c r="F91" s="129">
        <v>343456721.31999999</v>
      </c>
      <c r="G91" s="129">
        <v>605874008.39999998</v>
      </c>
      <c r="H91" s="129">
        <v>425819178.88999999</v>
      </c>
      <c r="I91" s="129">
        <v>319953296.19</v>
      </c>
      <c r="J91" s="129">
        <v>398822776.56999999</v>
      </c>
      <c r="K91" s="129">
        <v>455305783.98000002</v>
      </c>
      <c r="L91" s="129">
        <v>312035244.14000005</v>
      </c>
      <c r="M91" s="129">
        <v>323136194.37999994</v>
      </c>
      <c r="N91" s="129">
        <v>280196857.50999999</v>
      </c>
      <c r="O91" s="129">
        <v>501113406.62</v>
      </c>
      <c r="P91" s="129">
        <v>550401376.80000007</v>
      </c>
      <c r="Q91" s="129">
        <f t="shared" si="14"/>
        <v>4836195285.1199999</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185</v>
      </c>
      <c r="C92" s="133">
        <v>9097783176</v>
      </c>
      <c r="D92" s="133">
        <v>10262875413.919998</v>
      </c>
      <c r="E92" s="129">
        <v>791719945.64999998</v>
      </c>
      <c r="F92" s="129">
        <v>996116220.06000006</v>
      </c>
      <c r="G92" s="129">
        <v>955841574.49000001</v>
      </c>
      <c r="H92" s="129">
        <v>735523001.17000008</v>
      </c>
      <c r="I92" s="129">
        <v>862181901.00999999</v>
      </c>
      <c r="J92" s="129">
        <v>1005393879.25</v>
      </c>
      <c r="K92" s="129">
        <v>840911040.30999994</v>
      </c>
      <c r="L92" s="129">
        <v>609107270.24000001</v>
      </c>
      <c r="M92" s="129">
        <v>526879520.53000003</v>
      </c>
      <c r="N92" s="129">
        <v>628968771.05999994</v>
      </c>
      <c r="O92" s="129">
        <v>986760038.8499999</v>
      </c>
      <c r="P92" s="129">
        <v>1242530622.0100002</v>
      </c>
      <c r="Q92" s="129">
        <f t="shared" si="14"/>
        <v>10181933784.629999</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186</v>
      </c>
      <c r="C93" s="133">
        <v>1417095667</v>
      </c>
      <c r="D93" s="133">
        <v>1219778353.4099998</v>
      </c>
      <c r="E93" s="129">
        <v>55820758.159999996</v>
      </c>
      <c r="F93" s="129">
        <v>96884580.950000003</v>
      </c>
      <c r="G93" s="129">
        <v>142711615.16999999</v>
      </c>
      <c r="H93" s="129">
        <v>89769715.5</v>
      </c>
      <c r="I93" s="129">
        <v>81822165.690000013</v>
      </c>
      <c r="J93" s="129">
        <v>157563160.34</v>
      </c>
      <c r="K93" s="129">
        <v>92857973.229999989</v>
      </c>
      <c r="L93" s="129">
        <v>112173545.17999999</v>
      </c>
      <c r="M93" s="129">
        <v>59620421.310000002</v>
      </c>
      <c r="N93" s="129">
        <v>64087158.600000001</v>
      </c>
      <c r="O93" s="129">
        <v>115480963.68000001</v>
      </c>
      <c r="P93" s="129">
        <v>106842948.09999999</v>
      </c>
      <c r="Q93" s="129">
        <f t="shared" si="14"/>
        <v>1175635005.9100001</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187</v>
      </c>
      <c r="C94" s="133">
        <v>411790801</v>
      </c>
      <c r="D94" s="133">
        <v>395720530</v>
      </c>
      <c r="E94" s="129">
        <v>24570744.190000001</v>
      </c>
      <c r="F94" s="129">
        <v>27662708.529999997</v>
      </c>
      <c r="G94" s="129">
        <v>31839773.390000001</v>
      </c>
      <c r="H94" s="129">
        <v>28052795.84</v>
      </c>
      <c r="I94" s="129">
        <v>27173417.969999999</v>
      </c>
      <c r="J94" s="129">
        <v>29522670.289999999</v>
      </c>
      <c r="K94" s="129">
        <v>29189651.27</v>
      </c>
      <c r="L94" s="129">
        <v>29328857.329999998</v>
      </c>
      <c r="M94" s="129">
        <v>25119435.800000001</v>
      </c>
      <c r="N94" s="129">
        <v>27138712.739999998</v>
      </c>
      <c r="O94" s="129">
        <v>44360349.810000002</v>
      </c>
      <c r="P94" s="129">
        <v>57866217.030000001</v>
      </c>
      <c r="Q94" s="129">
        <f t="shared" si="14"/>
        <v>381825334.19000006</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188</v>
      </c>
      <c r="C95" s="133">
        <v>139907242</v>
      </c>
      <c r="D95" s="133">
        <v>146893397.97999999</v>
      </c>
      <c r="E95" s="129">
        <v>6362798.5</v>
      </c>
      <c r="F95" s="129">
        <v>7463494.7999999998</v>
      </c>
      <c r="G95" s="129">
        <v>8280815.9199999999</v>
      </c>
      <c r="H95" s="129">
        <v>6362798.5</v>
      </c>
      <c r="I95" s="129">
        <v>7176943.9399999995</v>
      </c>
      <c r="J95" s="129">
        <v>14731980.530000001</v>
      </c>
      <c r="K95" s="129">
        <v>9132687.6999999993</v>
      </c>
      <c r="L95" s="129">
        <v>6018201.8099999996</v>
      </c>
      <c r="M95" s="129">
        <v>14844035.880000001</v>
      </c>
      <c r="N95" s="129">
        <v>8445311.5</v>
      </c>
      <c r="O95" s="129">
        <v>7623745.7300000004</v>
      </c>
      <c r="P95" s="129">
        <v>31013548.109999999</v>
      </c>
      <c r="Q95" s="129">
        <f t="shared" si="14"/>
        <v>127456362.92</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189</v>
      </c>
      <c r="C96" s="133">
        <v>372545437</v>
      </c>
      <c r="D96" s="133">
        <v>256450825.31999999</v>
      </c>
      <c r="E96" s="129">
        <v>8520948.4800000004</v>
      </c>
      <c r="F96" s="129">
        <v>8614037.4299999997</v>
      </c>
      <c r="G96" s="129">
        <v>12072811.609999999</v>
      </c>
      <c r="H96" s="129">
        <v>9164436.1800000016</v>
      </c>
      <c r="I96" s="129">
        <v>10946573.02</v>
      </c>
      <c r="J96" s="129">
        <v>15497689.639999999</v>
      </c>
      <c r="K96" s="129">
        <v>21545933.77</v>
      </c>
      <c r="L96" s="129">
        <v>14158751.130000001</v>
      </c>
      <c r="M96" s="129">
        <v>8652741.5500000007</v>
      </c>
      <c r="N96" s="129">
        <v>9258814.1799999997</v>
      </c>
      <c r="O96" s="129">
        <v>18840072.18</v>
      </c>
      <c r="P96" s="129">
        <v>73047856.019999996</v>
      </c>
      <c r="Q96" s="129">
        <f t="shared" si="14"/>
        <v>210320665.19</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9" t="s">
        <v>190</v>
      </c>
      <c r="C97" s="133">
        <v>55595571272</v>
      </c>
      <c r="D97" s="133">
        <v>73480303075.62001</v>
      </c>
      <c r="E97" s="129">
        <v>4341211708.5299997</v>
      </c>
      <c r="F97" s="129">
        <v>7975166946.0799999</v>
      </c>
      <c r="G97" s="129">
        <v>3986684199.8000002</v>
      </c>
      <c r="H97" s="129">
        <v>4989565247.4799995</v>
      </c>
      <c r="I97" s="129">
        <v>4304783717.4699993</v>
      </c>
      <c r="J97" s="129">
        <v>4361662514.3699999</v>
      </c>
      <c r="K97" s="129">
        <v>6721243631.8899994</v>
      </c>
      <c r="L97" s="129">
        <v>3681922393.7499995</v>
      </c>
      <c r="M97" s="129">
        <v>2889723381.23</v>
      </c>
      <c r="N97" s="129">
        <v>3929155777.1399999</v>
      </c>
      <c r="O97" s="129">
        <v>10046329698.889999</v>
      </c>
      <c r="P97" s="129">
        <v>15189637222.000002</v>
      </c>
      <c r="Q97" s="129">
        <f t="shared" si="14"/>
        <v>72417086438.630005</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8" t="s">
        <v>191</v>
      </c>
      <c r="C98" s="132">
        <f t="shared" ref="C98:P98" si="26">SUM(C99:C108)</f>
        <v>90891388419</v>
      </c>
      <c r="D98" s="132">
        <f t="shared" si="26"/>
        <v>218826894347.95001</v>
      </c>
      <c r="E98" s="128">
        <f t="shared" si="26"/>
        <v>5427812242.6199999</v>
      </c>
      <c r="F98" s="128">
        <f t="shared" si="26"/>
        <v>6144611448.8699999</v>
      </c>
      <c r="G98" s="128">
        <f t="shared" si="26"/>
        <v>6226321370.5900002</v>
      </c>
      <c r="H98" s="128">
        <f t="shared" si="26"/>
        <v>13451674343.73</v>
      </c>
      <c r="I98" s="128">
        <f t="shared" si="26"/>
        <v>15037767493.15</v>
      </c>
      <c r="J98" s="128">
        <f t="shared" si="26"/>
        <v>7379721026.1299992</v>
      </c>
      <c r="K98" s="128">
        <f t="shared" si="26"/>
        <v>35452908070.550003</v>
      </c>
      <c r="L98" s="128">
        <f t="shared" si="26"/>
        <v>6457853875.79</v>
      </c>
      <c r="M98" s="128">
        <f t="shared" si="26"/>
        <v>11397620222.35</v>
      </c>
      <c r="N98" s="128">
        <f t="shared" si="26"/>
        <v>55914836375.059998</v>
      </c>
      <c r="O98" s="128">
        <f t="shared" si="26"/>
        <v>25517835986.299999</v>
      </c>
      <c r="P98" s="128">
        <f t="shared" si="26"/>
        <v>23515159438.220001</v>
      </c>
      <c r="Q98" s="128">
        <f t="shared" si="14"/>
        <v>211924121893.36002</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192</v>
      </c>
      <c r="C99" s="133">
        <v>54573267592</v>
      </c>
      <c r="D99" s="133">
        <v>45264872370.400002</v>
      </c>
      <c r="E99" s="129">
        <v>3294445754.9699998</v>
      </c>
      <c r="F99" s="129">
        <v>3360400166.0900002</v>
      </c>
      <c r="G99" s="129">
        <v>3528269412.3599997</v>
      </c>
      <c r="H99" s="129">
        <v>3380275697.7800002</v>
      </c>
      <c r="I99" s="129">
        <v>3394695153.5700002</v>
      </c>
      <c r="J99" s="129">
        <v>3447666548.4099998</v>
      </c>
      <c r="K99" s="129">
        <v>3569168247.8699999</v>
      </c>
      <c r="L99" s="129">
        <v>3441448892.3800001</v>
      </c>
      <c r="M99" s="129">
        <v>3512515842.6799998</v>
      </c>
      <c r="N99" s="129">
        <v>3542039877.4000001</v>
      </c>
      <c r="O99" s="129">
        <v>6389944529.3100004</v>
      </c>
      <c r="P99" s="129">
        <v>4171117814.6200004</v>
      </c>
      <c r="Q99" s="131">
        <f t="shared" si="14"/>
        <v>45031987937.440002</v>
      </c>
      <c r="R99" s="105"/>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29" t="s">
        <v>255</v>
      </c>
      <c r="C100" s="129">
        <v>0</v>
      </c>
      <c r="D100" s="129">
        <v>0</v>
      </c>
      <c r="E100" s="21">
        <v>0</v>
      </c>
      <c r="F100" s="21">
        <v>0</v>
      </c>
      <c r="G100" s="21">
        <v>0</v>
      </c>
      <c r="H100" s="21">
        <v>0</v>
      </c>
      <c r="I100" s="21">
        <v>0</v>
      </c>
      <c r="J100" s="21">
        <v>0</v>
      </c>
      <c r="K100" s="21">
        <v>0</v>
      </c>
      <c r="L100" s="21">
        <v>0</v>
      </c>
      <c r="M100" s="21">
        <v>0</v>
      </c>
      <c r="N100" s="21">
        <v>0</v>
      </c>
      <c r="O100" s="129">
        <v>0</v>
      </c>
      <c r="P100" s="129">
        <v>0</v>
      </c>
      <c r="Q100" s="131">
        <f t="shared" si="14"/>
        <v>0</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221</v>
      </c>
      <c r="C101" s="133">
        <v>221263999</v>
      </c>
      <c r="D101" s="133">
        <v>221263999</v>
      </c>
      <c r="E101" s="129">
        <v>60165640.420000002</v>
      </c>
      <c r="F101" s="129">
        <v>14165640.42</v>
      </c>
      <c r="G101" s="129">
        <v>14165640.42</v>
      </c>
      <c r="H101" s="129">
        <v>14165640.42</v>
      </c>
      <c r="I101" s="129">
        <v>14165640.42</v>
      </c>
      <c r="J101" s="129">
        <v>14165640.42</v>
      </c>
      <c r="K101" s="129">
        <v>14165640.42</v>
      </c>
      <c r="L101" s="129">
        <v>14165640.42</v>
      </c>
      <c r="M101" s="129">
        <v>14165640.42</v>
      </c>
      <c r="N101" s="129">
        <v>14165640.42</v>
      </c>
      <c r="O101" s="129">
        <v>0</v>
      </c>
      <c r="P101" s="129">
        <v>33607594.789999999</v>
      </c>
      <c r="Q101" s="131">
        <f t="shared" si="14"/>
        <v>221263998.98999995</v>
      </c>
      <c r="R101" s="104"/>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193</v>
      </c>
      <c r="C102" s="133">
        <v>1339606441</v>
      </c>
      <c r="D102" s="133">
        <v>1494452732</v>
      </c>
      <c r="E102" s="129">
        <v>74846361.829999998</v>
      </c>
      <c r="F102" s="129">
        <v>76768026.829999998</v>
      </c>
      <c r="G102" s="129">
        <v>104378632.33</v>
      </c>
      <c r="H102" s="129">
        <v>142207519.47</v>
      </c>
      <c r="I102" s="129">
        <v>174807194.33000001</v>
      </c>
      <c r="J102" s="129">
        <v>130003706.33</v>
      </c>
      <c r="K102" s="129">
        <v>107213465.33</v>
      </c>
      <c r="L102" s="129">
        <v>111007367.5</v>
      </c>
      <c r="M102" s="129">
        <v>78642037.329999998</v>
      </c>
      <c r="N102" s="129">
        <v>78642037.329999998</v>
      </c>
      <c r="O102" s="129">
        <v>260392527</v>
      </c>
      <c r="P102" s="129">
        <v>50293607</v>
      </c>
      <c r="Q102" s="131">
        <f t="shared" si="14"/>
        <v>1389202482.6100001</v>
      </c>
      <c r="R102" s="104"/>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7" t="s">
        <v>231</v>
      </c>
      <c r="C103" s="133">
        <v>2865934029</v>
      </c>
      <c r="D103" s="133">
        <v>1204276685.6500001</v>
      </c>
      <c r="E103" s="129">
        <v>4092741.13</v>
      </c>
      <c r="F103" s="129">
        <v>74172774.950000003</v>
      </c>
      <c r="G103" s="129">
        <v>47073288.450000003</v>
      </c>
      <c r="H103" s="129">
        <v>7366850.54</v>
      </c>
      <c r="I103" s="129">
        <v>91369741.960000008</v>
      </c>
      <c r="J103" s="129">
        <v>35372527.390000001</v>
      </c>
      <c r="K103" s="129">
        <v>219298538.40000001</v>
      </c>
      <c r="L103" s="129">
        <v>93686233.390000001</v>
      </c>
      <c r="M103" s="129">
        <v>14502502.34</v>
      </c>
      <c r="N103" s="129">
        <v>8692982.8599999994</v>
      </c>
      <c r="O103" s="129">
        <v>19720503.189999998</v>
      </c>
      <c r="P103" s="129">
        <v>8023726.9400000004</v>
      </c>
      <c r="Q103" s="131">
        <f t="shared" si="14"/>
        <v>623372411.54000008</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194</v>
      </c>
      <c r="C104" s="133">
        <v>1250228038</v>
      </c>
      <c r="D104" s="133">
        <v>5903146066</v>
      </c>
      <c r="E104" s="129">
        <v>13246881.489999998</v>
      </c>
      <c r="F104" s="129">
        <v>163794983.90000001</v>
      </c>
      <c r="G104" s="129">
        <v>86989364.039999992</v>
      </c>
      <c r="H104" s="129">
        <v>17674886.619999997</v>
      </c>
      <c r="I104" s="129">
        <v>160612795.28999999</v>
      </c>
      <c r="J104" s="129">
        <v>92705578.280000001</v>
      </c>
      <c r="K104" s="129">
        <v>88792270.579999998</v>
      </c>
      <c r="L104" s="129">
        <v>97128192.070000008</v>
      </c>
      <c r="M104" s="129">
        <v>1659774396.72</v>
      </c>
      <c r="N104" s="129">
        <v>66984436.079999998</v>
      </c>
      <c r="O104" s="129">
        <v>1567862040.23</v>
      </c>
      <c r="P104" s="129">
        <v>1652230367.48</v>
      </c>
      <c r="Q104" s="131">
        <f t="shared" si="14"/>
        <v>5667796192.7800007</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195</v>
      </c>
      <c r="C105" s="133">
        <v>479449968</v>
      </c>
      <c r="D105" s="133">
        <v>415778207.83999997</v>
      </c>
      <c r="E105" s="129">
        <v>19329055.329999998</v>
      </c>
      <c r="F105" s="129">
        <v>25948865.66</v>
      </c>
      <c r="G105" s="129">
        <v>22625152.510000002</v>
      </c>
      <c r="H105" s="129">
        <v>21824334.09</v>
      </c>
      <c r="I105" s="129">
        <v>20490311.050000001</v>
      </c>
      <c r="J105" s="129">
        <v>33091463.210000001</v>
      </c>
      <c r="K105" s="129">
        <v>28848622.02</v>
      </c>
      <c r="L105" s="129">
        <v>21228077.870000001</v>
      </c>
      <c r="M105" s="129">
        <v>7553929.5100000007</v>
      </c>
      <c r="N105" s="129">
        <v>23517637.170000002</v>
      </c>
      <c r="O105" s="129">
        <v>28489033.16</v>
      </c>
      <c r="P105" s="129">
        <v>56611735.400000006</v>
      </c>
      <c r="Q105" s="129">
        <f t="shared" si="14"/>
        <v>309558216.98000002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196</v>
      </c>
      <c r="C106" s="133">
        <v>2219444952</v>
      </c>
      <c r="D106" s="133">
        <v>2086826017</v>
      </c>
      <c r="E106" s="129">
        <v>48078367.130000003</v>
      </c>
      <c r="F106" s="129">
        <v>57477599.789999999</v>
      </c>
      <c r="G106" s="129">
        <v>51586553.609999999</v>
      </c>
      <c r="H106" s="129">
        <v>41467341.75</v>
      </c>
      <c r="I106" s="129">
        <v>48613371.329999998</v>
      </c>
      <c r="J106" s="129">
        <v>294732990.25</v>
      </c>
      <c r="K106" s="129">
        <v>131259610.75999999</v>
      </c>
      <c r="L106" s="129">
        <v>391535843.65999997</v>
      </c>
      <c r="M106" s="129">
        <v>16009190.789999999</v>
      </c>
      <c r="N106" s="129">
        <v>49728157.140000001</v>
      </c>
      <c r="O106" s="129">
        <v>37170548.619999997</v>
      </c>
      <c r="P106" s="129">
        <v>168930628.94999999</v>
      </c>
      <c r="Q106" s="129">
        <f t="shared" si="14"/>
        <v>1336590203.78</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9" t="s">
        <v>197</v>
      </c>
      <c r="C107" s="133">
        <v>27312152611</v>
      </c>
      <c r="D107" s="133">
        <v>161150197365.01001</v>
      </c>
      <c r="E107" s="129">
        <v>1881448820.2</v>
      </c>
      <c r="F107" s="129">
        <v>2339654258.1799998</v>
      </c>
      <c r="G107" s="129">
        <v>2332884126.5199995</v>
      </c>
      <c r="H107" s="129">
        <v>9791902720.7199993</v>
      </c>
      <c r="I107" s="129">
        <v>11085361592.439999</v>
      </c>
      <c r="J107" s="129">
        <v>3263894242.1900001</v>
      </c>
      <c r="K107" s="129">
        <v>31260491627.09</v>
      </c>
      <c r="L107" s="129">
        <v>2232685154.6300001</v>
      </c>
      <c r="M107" s="129">
        <v>6080581055.1800003</v>
      </c>
      <c r="N107" s="129">
        <v>51888375378.789993</v>
      </c>
      <c r="O107" s="129">
        <v>17179581918.940001</v>
      </c>
      <c r="P107" s="129">
        <v>17006419260.090002</v>
      </c>
      <c r="Q107" s="129">
        <f t="shared" si="14"/>
        <v>156343280154.97</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9" t="s">
        <v>199</v>
      </c>
      <c r="C108" s="133">
        <v>630040789</v>
      </c>
      <c r="D108" s="133">
        <v>1086080905.05</v>
      </c>
      <c r="E108" s="129">
        <v>32158620.120000001</v>
      </c>
      <c r="F108" s="129">
        <v>32229133.050000001</v>
      </c>
      <c r="G108" s="133">
        <v>38349200.349999994</v>
      </c>
      <c r="H108" s="129">
        <v>34789352.340000004</v>
      </c>
      <c r="I108" s="129">
        <v>47651692.759999998</v>
      </c>
      <c r="J108" s="129">
        <v>68088329.650000006</v>
      </c>
      <c r="K108" s="129">
        <v>33670048.079999998</v>
      </c>
      <c r="L108" s="129">
        <v>54968473.869999997</v>
      </c>
      <c r="M108" s="129">
        <v>13875627.380000001</v>
      </c>
      <c r="N108" s="129">
        <v>242690227.86999997</v>
      </c>
      <c r="O108" s="129">
        <v>34674885.850000009</v>
      </c>
      <c r="P108" s="129">
        <v>367924702.94999999</v>
      </c>
      <c r="Q108" s="129">
        <f t="shared" si="14"/>
        <v>1001070294.27</v>
      </c>
      <c r="R108" s="105"/>
      <c r="S108" s="12"/>
      <c r="T108" s="12"/>
      <c r="U108" s="12"/>
      <c r="V108" s="12"/>
      <c r="W108" s="12"/>
      <c r="X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4" t="s">
        <v>200</v>
      </c>
      <c r="C109" s="140">
        <f t="shared" ref="C109:P110" si="27">C110</f>
        <v>167150779513</v>
      </c>
      <c r="D109" s="140">
        <f t="shared" si="27"/>
        <v>163021740543</v>
      </c>
      <c r="E109" s="127">
        <f t="shared" si="27"/>
        <v>9062366483.5599995</v>
      </c>
      <c r="F109" s="127">
        <f t="shared" si="27"/>
        <v>7664266811.2399998</v>
      </c>
      <c r="G109" s="127">
        <f t="shared" si="27"/>
        <v>8573399300.5799999</v>
      </c>
      <c r="H109" s="127">
        <f t="shared" si="27"/>
        <v>10494076057.190001</v>
      </c>
      <c r="I109" s="127">
        <f t="shared" si="27"/>
        <v>7015201930.1800003</v>
      </c>
      <c r="J109" s="127">
        <f t="shared" si="27"/>
        <v>32686755046.119999</v>
      </c>
      <c r="K109" s="127">
        <f t="shared" si="27"/>
        <v>9907218038.75</v>
      </c>
      <c r="L109" s="127">
        <f>L110</f>
        <v>11318992302.41</v>
      </c>
      <c r="M109" s="127">
        <f>M110</f>
        <v>9147488275.0299988</v>
      </c>
      <c r="N109" s="127">
        <f>N110</f>
        <v>6925669641.4000006</v>
      </c>
      <c r="O109" s="127">
        <f>O110</f>
        <v>8198484520.9200001</v>
      </c>
      <c r="P109" s="127">
        <f>P110</f>
        <v>40785899941.559998</v>
      </c>
      <c r="Q109" s="127">
        <f>E109+F109+G109+H109+I109+J109+K109+L109+M109+O109+N109+P109</f>
        <v>161779818348.94</v>
      </c>
      <c r="R109" s="8"/>
      <c r="S109" s="117"/>
      <c r="Y109" s="5"/>
      <c r="Z109" s="5"/>
      <c r="AA109" s="5"/>
      <c r="AB109" s="5"/>
      <c r="AC109" s="5"/>
      <c r="AD109" s="5"/>
      <c r="AE109" s="5"/>
      <c r="AF109" s="117"/>
      <c r="AG109" s="117"/>
      <c r="AH109" s="117"/>
      <c r="AI109" s="117"/>
      <c r="AJ109" s="117"/>
      <c r="AK109" s="117"/>
      <c r="AL109" s="117"/>
      <c r="AM109" s="122"/>
      <c r="AN109" s="122"/>
      <c r="AO109" s="122"/>
      <c r="AP109" s="122"/>
    </row>
    <row r="110" spans="2:42" x14ac:dyDescent="0.25">
      <c r="B110" s="28" t="s">
        <v>201</v>
      </c>
      <c r="C110" s="132">
        <v>167150779513</v>
      </c>
      <c r="D110" s="132">
        <f t="shared" si="27"/>
        <v>163021740543</v>
      </c>
      <c r="E110" s="128">
        <f t="shared" si="27"/>
        <v>9062366483.5599995</v>
      </c>
      <c r="F110" s="128">
        <f t="shared" si="27"/>
        <v>7664266811.2399998</v>
      </c>
      <c r="G110" s="128">
        <f t="shared" si="27"/>
        <v>8573399300.5799999</v>
      </c>
      <c r="H110" s="128">
        <f t="shared" si="27"/>
        <v>10494076057.190001</v>
      </c>
      <c r="I110" s="128">
        <f t="shared" si="27"/>
        <v>7015201930.1800003</v>
      </c>
      <c r="J110" s="128">
        <f t="shared" si="27"/>
        <v>32686755046.119999</v>
      </c>
      <c r="K110" s="128">
        <f t="shared" si="27"/>
        <v>9907218038.75</v>
      </c>
      <c r="L110" s="128">
        <f t="shared" si="27"/>
        <v>11318992302.41</v>
      </c>
      <c r="M110" s="128">
        <f t="shared" si="27"/>
        <v>9147488275.0299988</v>
      </c>
      <c r="N110" s="128">
        <f t="shared" si="27"/>
        <v>6925669641.4000006</v>
      </c>
      <c r="O110" s="128">
        <f t="shared" si="27"/>
        <v>8198484520.9200001</v>
      </c>
      <c r="P110" s="128">
        <f t="shared" si="27"/>
        <v>40785899941.559998</v>
      </c>
      <c r="Q110" s="128">
        <f t="shared" si="14"/>
        <v>161779818348.94</v>
      </c>
      <c r="R110" s="120"/>
      <c r="S110" s="117"/>
      <c r="T110" s="120"/>
      <c r="U110" s="120"/>
      <c r="V110" s="120"/>
      <c r="W110" s="120"/>
      <c r="X110" s="120"/>
      <c r="Y110" s="5"/>
      <c r="Z110" s="5"/>
      <c r="AA110" s="5"/>
      <c r="AB110" s="5"/>
      <c r="AC110" s="5"/>
      <c r="AD110" s="5"/>
      <c r="AE110" s="5"/>
      <c r="AF110" s="117"/>
      <c r="AG110" s="117"/>
      <c r="AH110" s="117"/>
      <c r="AI110" s="117"/>
      <c r="AJ110" s="117"/>
      <c r="AK110" s="117"/>
      <c r="AL110" s="117"/>
    </row>
    <row r="111" spans="2:42" x14ac:dyDescent="0.25">
      <c r="B111" s="29" t="s">
        <v>202</v>
      </c>
      <c r="C111" s="133">
        <v>167150779513</v>
      </c>
      <c r="D111" s="133">
        <v>163021740543</v>
      </c>
      <c r="E111" s="129">
        <v>9062366483.5599995</v>
      </c>
      <c r="F111" s="129">
        <v>7664266811.2399998</v>
      </c>
      <c r="G111" s="129">
        <v>8573399300.5799999</v>
      </c>
      <c r="H111" s="129">
        <v>10494076057.190001</v>
      </c>
      <c r="I111" s="129">
        <v>7015201930.1800003</v>
      </c>
      <c r="J111" s="129">
        <v>32686755046.119999</v>
      </c>
      <c r="K111" s="129">
        <v>9907218038.75</v>
      </c>
      <c r="L111" s="129">
        <v>11318992302.41</v>
      </c>
      <c r="M111" s="129">
        <v>9147488275.0299988</v>
      </c>
      <c r="N111" s="129">
        <v>6925669641.4000006</v>
      </c>
      <c r="O111" s="129">
        <v>8198484520.9200001</v>
      </c>
      <c r="P111" s="129">
        <v>40785899941.559998</v>
      </c>
      <c r="Q111" s="129">
        <f t="shared" si="14"/>
        <v>161779818348.94</v>
      </c>
      <c r="R111" s="117"/>
      <c r="S111" s="117"/>
      <c r="T111" s="117"/>
      <c r="U111" s="117"/>
      <c r="V111" s="117"/>
      <c r="W111" s="117"/>
      <c r="X111" s="117"/>
      <c r="Y111" s="5"/>
      <c r="Z111" s="5"/>
      <c r="AA111" s="5"/>
      <c r="AB111" s="5"/>
      <c r="AC111" s="5"/>
      <c r="AD111" s="5"/>
      <c r="AE111" s="5"/>
      <c r="AF111" s="117"/>
      <c r="AG111" s="117"/>
      <c r="AH111" s="117"/>
      <c r="AI111" s="117"/>
      <c r="AJ111" s="117"/>
      <c r="AK111" s="117"/>
      <c r="AL111" s="117"/>
    </row>
    <row r="112" spans="2:42" x14ac:dyDescent="0.25">
      <c r="B112" s="149" t="s">
        <v>45</v>
      </c>
      <c r="C112" s="142">
        <f t="shared" ref="C112:P112" si="28">C10+C30+C60+C67+C109</f>
        <v>861074372943</v>
      </c>
      <c r="D112" s="142">
        <f t="shared" si="28"/>
        <v>1032696214379.1802</v>
      </c>
      <c r="E112" s="134">
        <f t="shared" si="28"/>
        <v>59524510763.829994</v>
      </c>
      <c r="F112" s="134">
        <f t="shared" si="28"/>
        <v>64907417193.310005</v>
      </c>
      <c r="G112" s="134">
        <f t="shared" si="28"/>
        <v>59885517618.059998</v>
      </c>
      <c r="H112" s="134">
        <f t="shared" si="28"/>
        <v>66428305816.710007</v>
      </c>
      <c r="I112" s="134">
        <f t="shared" si="28"/>
        <v>64421188675.309998</v>
      </c>
      <c r="J112" s="134">
        <f t="shared" si="28"/>
        <v>87178229497.470001</v>
      </c>
      <c r="K112" s="134">
        <f t="shared" si="28"/>
        <v>101974253517.97</v>
      </c>
      <c r="L112" s="134">
        <f t="shared" si="28"/>
        <v>62809205829.080002</v>
      </c>
      <c r="M112" s="134">
        <f t="shared" si="28"/>
        <v>55468619671.419998</v>
      </c>
      <c r="N112" s="134">
        <f t="shared" si="28"/>
        <v>108774728249.81999</v>
      </c>
      <c r="O112" s="134">
        <f t="shared" si="28"/>
        <v>92122525042.350006</v>
      </c>
      <c r="P112" s="134">
        <f t="shared" si="28"/>
        <v>149567615104.53998</v>
      </c>
      <c r="Q112" s="134">
        <f t="shared" si="14"/>
        <v>973062116979.86987</v>
      </c>
      <c r="R112" s="117"/>
      <c r="S112" s="117"/>
      <c r="T112" s="117"/>
      <c r="U112" s="117"/>
      <c r="V112" s="117"/>
      <c r="W112" s="117"/>
      <c r="X112" s="117"/>
      <c r="Y112" s="5"/>
      <c r="Z112" s="5"/>
      <c r="AA112" s="5"/>
      <c r="AB112" s="5"/>
      <c r="AC112" s="5"/>
      <c r="AD112" s="5"/>
      <c r="AE112" s="5"/>
      <c r="AF112" s="117"/>
      <c r="AG112" s="117"/>
      <c r="AH112" s="117"/>
      <c r="AI112" s="117"/>
      <c r="AJ112" s="117"/>
      <c r="AK112" s="117"/>
      <c r="AL112" s="117"/>
    </row>
    <row r="113" spans="2:38" x14ac:dyDescent="0.25">
      <c r="B113" s="29"/>
      <c r="C113" s="16"/>
      <c r="D113" s="133"/>
      <c r="E113" s="129"/>
      <c r="F113" s="129"/>
      <c r="G113" s="129"/>
      <c r="H113" s="129"/>
      <c r="I113" s="129"/>
      <c r="J113" s="129"/>
      <c r="K113" s="129"/>
      <c r="L113" s="129"/>
      <c r="M113" s="129"/>
      <c r="N113" s="129"/>
      <c r="O113" s="129"/>
      <c r="P113" s="129"/>
      <c r="Q113" s="129"/>
      <c r="Y113" s="5"/>
      <c r="Z113" s="5"/>
      <c r="AA113" s="5"/>
      <c r="AB113" s="5"/>
      <c r="AC113" s="5"/>
      <c r="AD113" s="5"/>
      <c r="AE113" s="5"/>
      <c r="AF113" s="117"/>
      <c r="AG113" s="117"/>
      <c r="AH113" s="117"/>
      <c r="AI113" s="117"/>
      <c r="AJ113" s="117"/>
      <c r="AK113" s="117"/>
      <c r="AL113" s="117"/>
    </row>
    <row r="114" spans="2:38" x14ac:dyDescent="0.25">
      <c r="B114" s="149"/>
      <c r="C114" s="22"/>
      <c r="D114" s="142"/>
      <c r="E114" s="135" t="str">
        <f t="shared" ref="E114:Q114" si="29">+E9</f>
        <v>ENERO</v>
      </c>
      <c r="F114" s="135" t="str">
        <f t="shared" si="29"/>
        <v>FEBRERO</v>
      </c>
      <c r="G114" s="135" t="str">
        <f t="shared" si="29"/>
        <v>MARZO</v>
      </c>
      <c r="H114" s="135" t="str">
        <f t="shared" si="29"/>
        <v>ABRIL</v>
      </c>
      <c r="I114" s="135" t="str">
        <f t="shared" si="29"/>
        <v>MAYO</v>
      </c>
      <c r="J114" s="135" t="str">
        <f t="shared" si="29"/>
        <v>JUNIO</v>
      </c>
      <c r="K114" s="135" t="str">
        <f t="shared" si="29"/>
        <v>JULIO</v>
      </c>
      <c r="L114" s="135" t="str">
        <f t="shared" si="29"/>
        <v>AGOSTO</v>
      </c>
      <c r="M114" s="135" t="str">
        <f t="shared" si="29"/>
        <v>SEPTIEMBRE</v>
      </c>
      <c r="N114" s="135" t="str">
        <f t="shared" si="29"/>
        <v>OCTUBRE</v>
      </c>
      <c r="O114" s="135" t="str">
        <f t="shared" si="29"/>
        <v>NOVIEMBRE</v>
      </c>
      <c r="P114" s="135" t="str">
        <f t="shared" si="29"/>
        <v>DICIEMBRE</v>
      </c>
      <c r="Q114" s="135" t="str">
        <f t="shared" si="29"/>
        <v>TOTAL</v>
      </c>
      <c r="R114" s="117"/>
      <c r="S114" s="117"/>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30" t="s">
        <v>213</v>
      </c>
      <c r="C115" s="140">
        <f t="shared" ref="C115:P116" si="30">C116</f>
        <v>136044800000</v>
      </c>
      <c r="D115" s="140">
        <f t="shared" si="30"/>
        <v>180827385286.60001</v>
      </c>
      <c r="E115" s="127">
        <f t="shared" si="30"/>
        <v>7729542008.25</v>
      </c>
      <c r="F115" s="127">
        <f t="shared" si="30"/>
        <v>10635932534.200001</v>
      </c>
      <c r="G115" s="127">
        <f t="shared" si="30"/>
        <v>18448533782.899994</v>
      </c>
      <c r="H115" s="127">
        <f t="shared" si="30"/>
        <v>34201587023.290001</v>
      </c>
      <c r="I115" s="127">
        <f t="shared" si="30"/>
        <v>9450481099.3399982</v>
      </c>
      <c r="J115" s="127">
        <f t="shared" si="30"/>
        <v>26017777804.329998</v>
      </c>
      <c r="K115" s="127">
        <f t="shared" si="30"/>
        <v>20014094572.989994</v>
      </c>
      <c r="L115" s="127">
        <f>L116</f>
        <v>4197761111.4500003</v>
      </c>
      <c r="M115" s="127">
        <f>M116</f>
        <v>4381324443.6700001</v>
      </c>
      <c r="N115" s="127">
        <f>N116</f>
        <v>5144263313.4099989</v>
      </c>
      <c r="O115" s="127">
        <f>O116</f>
        <v>8333424785.7600012</v>
      </c>
      <c r="P115" s="127">
        <f>P116</f>
        <v>12185747124.52</v>
      </c>
      <c r="Q115" s="127">
        <f>E115+F115+G115+H115+I115+J115+K115+L115+M115+O115+N115+P115</f>
        <v>160740469604.10995</v>
      </c>
      <c r="R115" s="12"/>
      <c r="S115" s="12"/>
      <c r="T115" s="12"/>
      <c r="U115" s="12"/>
      <c r="V115" s="12"/>
      <c r="W115" s="12"/>
      <c r="X115" s="12"/>
      <c r="Y115" s="5"/>
      <c r="Z115" s="5"/>
      <c r="AA115" s="5"/>
      <c r="AB115" s="5"/>
      <c r="AC115" s="5"/>
      <c r="AD115" s="5"/>
      <c r="AE115" s="5"/>
      <c r="AF115" s="117"/>
      <c r="AG115" s="117"/>
      <c r="AH115" s="117"/>
      <c r="AI115" s="117"/>
      <c r="AJ115" s="117"/>
      <c r="AK115" s="117"/>
      <c r="AL115" s="117"/>
    </row>
    <row r="116" spans="2:38" x14ac:dyDescent="0.25">
      <c r="B116" s="31" t="s">
        <v>214</v>
      </c>
      <c r="C116" s="132">
        <f t="shared" si="30"/>
        <v>136044800000</v>
      </c>
      <c r="D116" s="132">
        <f t="shared" si="30"/>
        <v>180827385286.60001</v>
      </c>
      <c r="E116" s="128">
        <f t="shared" si="30"/>
        <v>7729542008.25</v>
      </c>
      <c r="F116" s="128">
        <f t="shared" si="30"/>
        <v>10635932534.200001</v>
      </c>
      <c r="G116" s="128">
        <f t="shared" si="30"/>
        <v>18448533782.899994</v>
      </c>
      <c r="H116" s="128">
        <f t="shared" si="30"/>
        <v>34201587023.290001</v>
      </c>
      <c r="I116" s="128">
        <f t="shared" si="30"/>
        <v>9450481099.3399982</v>
      </c>
      <c r="J116" s="128">
        <f t="shared" si="30"/>
        <v>26017777804.329998</v>
      </c>
      <c r="K116" s="128">
        <f t="shared" si="30"/>
        <v>20014094572.989994</v>
      </c>
      <c r="L116" s="128">
        <f t="shared" si="30"/>
        <v>4197761111.4500003</v>
      </c>
      <c r="M116" s="128">
        <f t="shared" si="30"/>
        <v>4381324443.6700001</v>
      </c>
      <c r="N116" s="128">
        <f t="shared" si="30"/>
        <v>5144263313.4099989</v>
      </c>
      <c r="O116" s="128">
        <f t="shared" si="30"/>
        <v>8333424785.7600012</v>
      </c>
      <c r="P116" s="128">
        <f t="shared" si="30"/>
        <v>12185747124.52</v>
      </c>
      <c r="Q116" s="128">
        <f t="shared" ref="Q116" si="31">E116+F116+G116+H116+I116+J116+K116+L116+M116+O116+N116+P116</f>
        <v>160740469604.10995</v>
      </c>
      <c r="R116" s="12"/>
      <c r="S116" s="12"/>
      <c r="T116" s="12"/>
      <c r="U116" s="12"/>
      <c r="V116" s="12"/>
      <c r="W116" s="12"/>
      <c r="X116" s="12"/>
      <c r="Y116" s="5"/>
      <c r="Z116" s="5"/>
      <c r="AA116" s="5"/>
      <c r="AB116" s="5"/>
      <c r="AC116" s="5"/>
      <c r="AD116" s="5"/>
      <c r="AE116" s="5"/>
      <c r="AF116" s="117"/>
      <c r="AG116" s="117"/>
      <c r="AH116" s="117"/>
      <c r="AI116" s="117"/>
      <c r="AJ116" s="117"/>
      <c r="AK116" s="117"/>
      <c r="AL116" s="117"/>
    </row>
    <row r="117" spans="2:38" x14ac:dyDescent="0.25">
      <c r="B117" s="23" t="s">
        <v>215</v>
      </c>
      <c r="C117" s="133">
        <v>136044800000</v>
      </c>
      <c r="D117" s="133">
        <v>180827385286.60001</v>
      </c>
      <c r="E117" s="129">
        <v>7729542008.25</v>
      </c>
      <c r="F117" s="129">
        <v>10635932534.200001</v>
      </c>
      <c r="G117" s="129">
        <v>18448533782.899994</v>
      </c>
      <c r="H117" s="129">
        <v>34201587023.290001</v>
      </c>
      <c r="I117" s="129">
        <v>9450481099.3399982</v>
      </c>
      <c r="J117" s="129">
        <v>26017777804.329998</v>
      </c>
      <c r="K117" s="129">
        <v>20014094572.989994</v>
      </c>
      <c r="L117" s="129">
        <v>4197761111.4500003</v>
      </c>
      <c r="M117" s="129">
        <v>4381324443.6700001</v>
      </c>
      <c r="N117" s="129">
        <v>5144263313.4099989</v>
      </c>
      <c r="O117" s="129">
        <v>8333424785.7600012</v>
      </c>
      <c r="P117" s="129">
        <v>12185747124.52</v>
      </c>
      <c r="Q117" s="129">
        <f>E117+F117+G117+H117+I117+J117+K117+L117+M117+O117+N117+P117</f>
        <v>160740469604.10995</v>
      </c>
      <c r="R117" s="12"/>
      <c r="S117" s="12"/>
      <c r="T117" s="12"/>
      <c r="U117" s="12"/>
      <c r="V117" s="12"/>
      <c r="W117" s="12"/>
      <c r="X117" s="12"/>
      <c r="Y117" s="5"/>
      <c r="Z117" s="5"/>
      <c r="AA117" s="5"/>
      <c r="AB117" s="5"/>
      <c r="AC117" s="5"/>
      <c r="AD117" s="5"/>
      <c r="AE117" s="5"/>
      <c r="AF117" s="117"/>
      <c r="AG117" s="117"/>
      <c r="AH117" s="117"/>
      <c r="AI117" s="117"/>
      <c r="AJ117" s="117"/>
      <c r="AK117" s="117"/>
      <c r="AL117" s="117"/>
    </row>
    <row r="118" spans="2:38" x14ac:dyDescent="0.25">
      <c r="B118" s="149" t="s">
        <v>47</v>
      </c>
      <c r="C118" s="142">
        <f>C115</f>
        <v>136044800000</v>
      </c>
      <c r="D118" s="142">
        <f>D115</f>
        <v>180827385286.60001</v>
      </c>
      <c r="E118" s="134">
        <f>E115</f>
        <v>7729542008.25</v>
      </c>
      <c r="F118" s="134">
        <f t="shared" ref="F118:P118" si="32">F115</f>
        <v>10635932534.200001</v>
      </c>
      <c r="G118" s="134">
        <f t="shared" si="32"/>
        <v>18448533782.899994</v>
      </c>
      <c r="H118" s="134">
        <f t="shared" si="32"/>
        <v>34201587023.290001</v>
      </c>
      <c r="I118" s="134">
        <f t="shared" si="32"/>
        <v>9450481099.3399982</v>
      </c>
      <c r="J118" s="134">
        <f t="shared" si="32"/>
        <v>26017777804.329998</v>
      </c>
      <c r="K118" s="134">
        <f t="shared" si="32"/>
        <v>20014094572.989994</v>
      </c>
      <c r="L118" s="134">
        <f t="shared" si="32"/>
        <v>4197761111.4500003</v>
      </c>
      <c r="M118" s="134">
        <f t="shared" si="32"/>
        <v>4381324443.6700001</v>
      </c>
      <c r="N118" s="134">
        <f t="shared" si="32"/>
        <v>5144263313.4099989</v>
      </c>
      <c r="O118" s="134">
        <f t="shared" si="32"/>
        <v>8333424785.7600012</v>
      </c>
      <c r="P118" s="134">
        <f t="shared" si="32"/>
        <v>12185747124.52</v>
      </c>
      <c r="Q118" s="134">
        <f>E118+F118+G118+H118+I118+J118+K118+L118+M118+O118+N118+P118</f>
        <v>160740469604.10995</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145"/>
      <c r="C119" s="139"/>
      <c r="D119" s="143"/>
      <c r="E119" s="137"/>
      <c r="F119" s="137"/>
      <c r="G119" s="137"/>
      <c r="H119" s="137"/>
      <c r="I119" s="137"/>
      <c r="J119" s="137"/>
      <c r="K119" s="137"/>
      <c r="L119" s="137"/>
      <c r="M119" s="137"/>
      <c r="N119" s="137"/>
      <c r="O119" s="137"/>
      <c r="P119" s="137"/>
      <c r="Q119" s="138"/>
      <c r="Y119" s="5"/>
      <c r="Z119" s="5"/>
      <c r="AA119" s="5"/>
      <c r="AB119" s="5"/>
      <c r="AC119" s="5"/>
      <c r="AD119" s="5"/>
      <c r="AE119" s="5"/>
      <c r="AF119" s="117"/>
      <c r="AG119" s="117"/>
      <c r="AH119" s="117"/>
      <c r="AI119" s="117"/>
      <c r="AJ119" s="117"/>
      <c r="AK119" s="117"/>
      <c r="AL119" s="117"/>
    </row>
    <row r="120" spans="2:38" x14ac:dyDescent="0.25">
      <c r="B120" s="55" t="s">
        <v>48</v>
      </c>
      <c r="C120" s="144">
        <f t="shared" ref="C120:P120" si="33">C112+C118</f>
        <v>997119172943</v>
      </c>
      <c r="D120" s="144">
        <f t="shared" si="33"/>
        <v>1213523599665.7803</v>
      </c>
      <c r="E120" s="136">
        <f t="shared" si="33"/>
        <v>67254052772.079994</v>
      </c>
      <c r="F120" s="136">
        <f t="shared" si="33"/>
        <v>75543349727.51001</v>
      </c>
      <c r="G120" s="136">
        <f t="shared" si="33"/>
        <v>78334051400.959991</v>
      </c>
      <c r="H120" s="136">
        <f t="shared" si="33"/>
        <v>100629892840</v>
      </c>
      <c r="I120" s="136">
        <f t="shared" si="33"/>
        <v>73871669774.649994</v>
      </c>
      <c r="J120" s="136">
        <f t="shared" si="33"/>
        <v>113196007301.8</v>
      </c>
      <c r="K120" s="136">
        <f t="shared" si="33"/>
        <v>121988348090.95999</v>
      </c>
      <c r="L120" s="136">
        <f t="shared" si="33"/>
        <v>67006966940.529999</v>
      </c>
      <c r="M120" s="136">
        <f t="shared" si="33"/>
        <v>59849944115.089996</v>
      </c>
      <c r="N120" s="136">
        <f t="shared" si="33"/>
        <v>113918991563.23</v>
      </c>
      <c r="O120" s="136">
        <f t="shared" si="33"/>
        <v>100455949828.11</v>
      </c>
      <c r="P120" s="136">
        <f t="shared" si="33"/>
        <v>161753362229.05997</v>
      </c>
      <c r="Q120" s="136">
        <f>E120+F120+G120+H120+I120+J120+K120+L120+M120+O120+N120+P120</f>
        <v>1133802586583.98</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351" t="s">
        <v>260</v>
      </c>
      <c r="C121" s="351"/>
      <c r="D121" s="10"/>
      <c r="E121" s="10"/>
      <c r="F121" s="10"/>
      <c r="G121" s="10"/>
      <c r="H121" s="10"/>
      <c r="I121" s="10"/>
      <c r="J121" s="10"/>
      <c r="K121" s="10"/>
      <c r="L121" s="10"/>
      <c r="M121" s="10"/>
      <c r="N121" s="10"/>
      <c r="O121" s="10"/>
      <c r="P121" s="10"/>
      <c r="Q121" s="10"/>
    </row>
    <row r="122" spans="2:38" x14ac:dyDescent="0.25">
      <c r="B122" s="352" t="s">
        <v>261</v>
      </c>
      <c r="C122" s="352"/>
      <c r="D122" s="152"/>
      <c r="E122" s="152"/>
      <c r="F122" s="152"/>
      <c r="G122" s="152"/>
      <c r="H122" s="152"/>
      <c r="I122" s="152"/>
      <c r="J122" s="152"/>
      <c r="K122" s="152"/>
      <c r="L122" s="152"/>
      <c r="M122" s="152"/>
      <c r="N122" s="152"/>
      <c r="O122" s="152"/>
      <c r="P122" s="152"/>
      <c r="Q122" s="152"/>
    </row>
    <row r="123" spans="2:38" ht="30" x14ac:dyDescent="0.25">
      <c r="B123" s="146" t="s">
        <v>262</v>
      </c>
      <c r="C123" s="125"/>
      <c r="D123" s="125"/>
      <c r="E123" s="125"/>
      <c r="F123" s="125"/>
      <c r="G123" s="125"/>
      <c r="H123" s="125"/>
      <c r="I123" s="125"/>
      <c r="J123" s="125"/>
      <c r="K123" s="125"/>
      <c r="L123" s="125"/>
      <c r="M123" s="125"/>
      <c r="N123" s="125"/>
      <c r="O123" s="125"/>
      <c r="P123" s="125"/>
      <c r="Q123" s="126"/>
    </row>
    <row r="124" spans="2:38" x14ac:dyDescent="0.25">
      <c r="M124" s="107"/>
      <c r="Q124" s="107"/>
      <c r="R124" s="12"/>
      <c r="S124" s="12"/>
      <c r="T124" s="12"/>
      <c r="U124" s="12"/>
    </row>
    <row r="125" spans="2:38" x14ac:dyDescent="0.25">
      <c r="R125" s="12"/>
      <c r="S125" s="12"/>
      <c r="T125" s="12"/>
      <c r="U125" s="12"/>
    </row>
    <row r="126" spans="2:38" x14ac:dyDescent="0.25">
      <c r="R126" s="12"/>
      <c r="S126" s="12"/>
      <c r="T126" s="12"/>
      <c r="U126" s="12"/>
      <c r="V126" s="12"/>
    </row>
    <row r="131" spans="5:16" x14ac:dyDescent="0.25">
      <c r="E131" s="97"/>
      <c r="F131" s="97"/>
      <c r="G131" s="97"/>
      <c r="H131" s="97"/>
      <c r="I131" s="97"/>
      <c r="J131" s="97"/>
      <c r="K131" s="97"/>
      <c r="L131" s="97"/>
      <c r="M131" s="97"/>
      <c r="N131" s="97"/>
      <c r="O131" s="97"/>
      <c r="P131" s="97"/>
    </row>
    <row r="132" spans="5:16" x14ac:dyDescent="0.25">
      <c r="E132" s="97"/>
      <c r="F132" s="97"/>
      <c r="G132" s="97"/>
      <c r="H132" s="97"/>
      <c r="I132" s="97"/>
      <c r="J132" s="97"/>
      <c r="K132" s="97"/>
      <c r="L132" s="97"/>
      <c r="M132" s="97"/>
      <c r="N132" s="97"/>
      <c r="O132" s="97"/>
      <c r="P132" s="97"/>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7" spans="5:16" x14ac:dyDescent="0.25">
      <c r="E137" s="97"/>
      <c r="F137" s="97"/>
      <c r="G137" s="97"/>
      <c r="H137" s="97"/>
      <c r="I137" s="97"/>
      <c r="J137" s="97"/>
      <c r="K137" s="97"/>
      <c r="L137" s="97"/>
      <c r="M137" s="97"/>
      <c r="N137" s="97"/>
      <c r="O137" s="97"/>
      <c r="P137"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77" spans="5:16" x14ac:dyDescent="0.25">
      <c r="E177" s="97"/>
      <c r="F177" s="97"/>
      <c r="G177" s="97"/>
      <c r="H177" s="97"/>
      <c r="I177" s="97"/>
      <c r="J177" s="97"/>
      <c r="K177" s="97"/>
      <c r="L177" s="97"/>
      <c r="M177" s="97"/>
      <c r="N177" s="97"/>
      <c r="O177" s="97"/>
      <c r="P177"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sheetData>
  <mergeCells count="11">
    <mergeCell ref="B121:C121"/>
    <mergeCell ref="B122:C12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FFC7-72A8-4F0D-9189-0883D2D48D82}">
  <sheetPr codeName="Hoja18"/>
  <dimension ref="A2:AP186"/>
  <sheetViews>
    <sheetView showGridLines="0" zoomScale="90" zoomScaleNormal="90" workbookViewId="0">
      <selection activeCell="D119" activeCellId="1" sqref="C119 D119"/>
    </sheetView>
  </sheetViews>
  <sheetFormatPr defaultColWidth="11.42578125" defaultRowHeight="15" x14ac:dyDescent="0.25"/>
  <cols>
    <col min="1" max="1" width="7.7109375" customWidth="1"/>
    <col min="2" max="2" width="94.7109375" customWidth="1"/>
    <col min="3" max="4" width="18.140625" style="97" customWidth="1"/>
    <col min="5" max="11" width="18.5703125" style="12" bestFit="1" customWidth="1"/>
    <col min="12" max="16" width="14.85546875" style="12" customWidth="1"/>
    <col min="17" max="17" width="18.85546875" style="12" bestFit="1" customWidth="1"/>
    <col min="18" max="18" width="23.42578125" bestFit="1" customWidth="1"/>
    <col min="19" max="19" width="18.140625" bestFit="1" customWidth="1"/>
    <col min="20" max="20" width="29.42578125" bestFit="1" customWidth="1"/>
    <col min="21"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263</v>
      </c>
      <c r="C7" s="96"/>
      <c r="D7" s="96"/>
      <c r="Q7" s="16" t="s">
        <v>5</v>
      </c>
    </row>
    <row r="8" spans="1:38" ht="15" customHeight="1" x14ac:dyDescent="0.25">
      <c r="B8" s="320" t="s">
        <v>6</v>
      </c>
      <c r="C8" s="161" t="s">
        <v>264</v>
      </c>
      <c r="D8" s="354" t="s">
        <v>265</v>
      </c>
      <c r="E8" s="321" t="s">
        <v>9</v>
      </c>
      <c r="F8" s="322"/>
      <c r="G8" s="322"/>
      <c r="H8" s="322"/>
      <c r="I8" s="322"/>
      <c r="J8" s="322"/>
      <c r="K8" s="322"/>
      <c r="L8" s="322"/>
      <c r="M8" s="322"/>
      <c r="N8" s="322"/>
      <c r="O8" s="322"/>
      <c r="P8" s="322"/>
      <c r="Q8" s="323"/>
    </row>
    <row r="9" spans="1:38" x14ac:dyDescent="0.25">
      <c r="B9" s="320"/>
      <c r="C9" s="162" t="s">
        <v>266</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11</v>
      </c>
      <c r="C10" s="127">
        <f t="shared" ref="C10:K10" si="0">C11+C16+C20+C24</f>
        <v>153374829243</v>
      </c>
      <c r="D10" s="127">
        <f t="shared" si="0"/>
        <v>183811136031.79001</v>
      </c>
      <c r="E10" s="127">
        <f>E11+E16+E20+E24</f>
        <v>9015007314.3299999</v>
      </c>
      <c r="F10" s="127">
        <f t="shared" si="0"/>
        <v>11072144721.450001</v>
      </c>
      <c r="G10" s="127">
        <f t="shared" si="0"/>
        <v>11517378005.24</v>
      </c>
      <c r="H10" s="127">
        <f t="shared" si="0"/>
        <v>12104998955.949999</v>
      </c>
      <c r="I10" s="127">
        <f t="shared" si="0"/>
        <v>10937222707.320002</v>
      </c>
      <c r="J10" s="127">
        <f t="shared" si="0"/>
        <v>10960699248.34</v>
      </c>
      <c r="K10" s="127">
        <f t="shared" si="0"/>
        <v>11522958336.380001</v>
      </c>
      <c r="L10" s="127">
        <f>L11+L16+L20+L24</f>
        <v>11494183777.399998</v>
      </c>
      <c r="M10" s="127">
        <f>M11+M16+M20+M24</f>
        <v>13006221953.879997</v>
      </c>
      <c r="N10" s="127">
        <f>N11+N16+N20+N24</f>
        <v>13714169361.059998</v>
      </c>
      <c r="O10" s="127">
        <f>O11+O16+O20+O24</f>
        <v>17529312757.329994</v>
      </c>
      <c r="P10" s="127">
        <f>P11+P16+P20+P24</f>
        <v>48308928928.460007</v>
      </c>
      <c r="Q10" s="127">
        <f t="shared" ref="Q10:Q48" si="1">E10+F10+G10+H10+I10+J10+K10+L10+M10+O10+N10+P10</f>
        <v>181183226067.13995</v>
      </c>
      <c r="R10" s="12"/>
      <c r="S10" s="12"/>
      <c r="T10" s="12"/>
      <c r="U10" s="12"/>
      <c r="V10" s="12"/>
      <c r="W10" s="12"/>
      <c r="X10" s="12"/>
      <c r="Y10" s="12"/>
      <c r="Z10" s="12"/>
      <c r="AA10" s="12"/>
      <c r="AB10" s="12"/>
      <c r="AC10" s="12"/>
      <c r="AD10" s="12"/>
      <c r="AE10" s="12"/>
      <c r="AF10" s="117"/>
      <c r="AG10" s="117"/>
      <c r="AH10" s="117"/>
      <c r="AI10" s="117"/>
      <c r="AJ10" s="117"/>
      <c r="AK10" s="117"/>
      <c r="AL10" s="117"/>
    </row>
    <row r="11" spans="1:38" x14ac:dyDescent="0.25">
      <c r="B11" s="28" t="s">
        <v>102</v>
      </c>
      <c r="C11" s="128">
        <f t="shared" ref="C11:P11" si="2">SUM(C12:C15)</f>
        <v>74961398519</v>
      </c>
      <c r="D11" s="128">
        <f t="shared" si="2"/>
        <v>96165141760.800034</v>
      </c>
      <c r="E11" s="128">
        <f>SUM(E12:E15)</f>
        <v>4343184312.0599995</v>
      </c>
      <c r="F11" s="128">
        <f t="shared" ref="F11:M11" si="3">SUM(F12:F15)</f>
        <v>5032964238.9200001</v>
      </c>
      <c r="G11" s="128">
        <f t="shared" si="3"/>
        <v>5251312693.0100002</v>
      </c>
      <c r="H11" s="128">
        <f t="shared" si="3"/>
        <v>5774768612.6099997</v>
      </c>
      <c r="I11" s="128">
        <f t="shared" si="3"/>
        <v>5398617592.8699999</v>
      </c>
      <c r="J11" s="128">
        <f t="shared" si="3"/>
        <v>5175273606.0500002</v>
      </c>
      <c r="K11" s="128">
        <f t="shared" si="3"/>
        <v>5236942819.7000008</v>
      </c>
      <c r="L11" s="128">
        <f t="shared" si="3"/>
        <v>5261504957.29</v>
      </c>
      <c r="M11" s="128">
        <f t="shared" si="3"/>
        <v>6221392690.7099991</v>
      </c>
      <c r="N11" s="128">
        <f t="shared" si="2"/>
        <v>7133056038.4599991</v>
      </c>
      <c r="O11" s="128">
        <f t="shared" si="2"/>
        <v>8285618884.7199993</v>
      </c>
      <c r="P11" s="128">
        <f t="shared" si="2"/>
        <v>31601266236.890003</v>
      </c>
      <c r="Q11" s="128">
        <f>E11+F11+G11+H11+I11+J11+K11+L11+M11+O11+N11+P11</f>
        <v>94715902683.290009</v>
      </c>
      <c r="R11" s="12"/>
      <c r="S11" s="12"/>
      <c r="T11" s="12"/>
      <c r="U11" s="12"/>
      <c r="V11" s="12"/>
      <c r="W11" s="12"/>
      <c r="X11" s="12"/>
      <c r="Y11" s="12"/>
      <c r="Z11" s="12"/>
      <c r="AA11" s="12"/>
      <c r="AB11" s="12"/>
      <c r="AC11" s="12"/>
      <c r="AD11" s="12"/>
      <c r="AE11" s="12"/>
      <c r="AF11" s="117"/>
      <c r="AG11" s="117"/>
      <c r="AH11" s="117"/>
      <c r="AI11" s="117"/>
      <c r="AJ11" s="117"/>
      <c r="AK11" s="117"/>
      <c r="AL11" s="117"/>
    </row>
    <row r="12" spans="1:38" x14ac:dyDescent="0.25">
      <c r="B12" s="29" t="s">
        <v>103</v>
      </c>
      <c r="C12" s="129">
        <v>7127803556</v>
      </c>
      <c r="D12" s="129">
        <v>7214803556</v>
      </c>
      <c r="E12" s="133">
        <v>593941953.14999986</v>
      </c>
      <c r="F12" s="133">
        <v>594025285.95000005</v>
      </c>
      <c r="G12" s="133">
        <v>593983619.95000005</v>
      </c>
      <c r="H12" s="133">
        <v>593983619.94999993</v>
      </c>
      <c r="I12" s="133">
        <v>593983619.95000005</v>
      </c>
      <c r="J12" s="133">
        <v>593983619.87000012</v>
      </c>
      <c r="K12" s="133">
        <v>593983619.76999998</v>
      </c>
      <c r="L12" s="133">
        <v>593983619.7700001</v>
      </c>
      <c r="M12" s="133">
        <v>615733620.41000009</v>
      </c>
      <c r="N12" s="133">
        <v>615733620.41000009</v>
      </c>
      <c r="O12" s="133">
        <v>615733620.36000013</v>
      </c>
      <c r="P12" s="133">
        <v>615733735.28000009</v>
      </c>
      <c r="Q12" s="129">
        <f t="shared" si="1"/>
        <v>7214803554.8199987</v>
      </c>
      <c r="R12" s="12"/>
      <c r="S12" s="12"/>
      <c r="T12" s="12"/>
      <c r="U12" s="12"/>
      <c r="V12" s="12"/>
      <c r="W12" s="12"/>
      <c r="X12" s="12"/>
      <c r="Y12" s="12"/>
      <c r="Z12" s="12"/>
      <c r="AA12" s="12"/>
      <c r="AB12" s="12"/>
      <c r="AC12" s="12"/>
      <c r="AD12" s="12"/>
      <c r="AE12" s="12"/>
      <c r="AF12" s="117"/>
      <c r="AG12" s="117"/>
      <c r="AH12" s="117"/>
      <c r="AI12" s="117"/>
      <c r="AJ12" s="117"/>
      <c r="AK12" s="117"/>
      <c r="AL12" s="117"/>
    </row>
    <row r="13" spans="1:38" x14ac:dyDescent="0.25">
      <c r="B13" s="29" t="s">
        <v>104</v>
      </c>
      <c r="C13" s="129">
        <v>41484824017</v>
      </c>
      <c r="D13" s="129">
        <v>55627014653.880028</v>
      </c>
      <c r="E13" s="133">
        <v>1753173784.4499996</v>
      </c>
      <c r="F13" s="133">
        <v>2358328778.5100002</v>
      </c>
      <c r="G13" s="133">
        <v>2658511000.5999999</v>
      </c>
      <c r="H13" s="133">
        <v>2662185765.1999998</v>
      </c>
      <c r="I13" s="133">
        <v>2622768898.6100001</v>
      </c>
      <c r="J13" s="133">
        <v>2577818291.4499993</v>
      </c>
      <c r="K13" s="133">
        <v>2603715567.4500003</v>
      </c>
      <c r="L13" s="133">
        <v>2562878997.75</v>
      </c>
      <c r="M13" s="133">
        <v>2997835524.4799995</v>
      </c>
      <c r="N13" s="133">
        <v>4311658197.7999992</v>
      </c>
      <c r="O13" s="133">
        <v>4446573480.2399998</v>
      </c>
      <c r="P13" s="133">
        <v>22642308796.000004</v>
      </c>
      <c r="Q13" s="129">
        <f t="shared" si="1"/>
        <v>54197757082.540001</v>
      </c>
      <c r="R13" s="12"/>
      <c r="S13" s="12"/>
      <c r="T13" s="12"/>
      <c r="U13" s="12"/>
      <c r="V13" s="12"/>
      <c r="W13" s="12"/>
      <c r="X13" s="12"/>
      <c r="Y13" s="12"/>
      <c r="Z13" s="12"/>
      <c r="AA13" s="12"/>
      <c r="AB13" s="12"/>
      <c r="AC13" s="12"/>
      <c r="AD13" s="12"/>
      <c r="AE13" s="12"/>
      <c r="AF13" s="117"/>
      <c r="AG13" s="117"/>
      <c r="AH13" s="117"/>
      <c r="AI13" s="117"/>
      <c r="AJ13" s="117"/>
      <c r="AK13" s="117"/>
      <c r="AL13" s="117"/>
    </row>
    <row r="14" spans="1:38" x14ac:dyDescent="0.25">
      <c r="B14" s="29" t="s">
        <v>105</v>
      </c>
      <c r="C14" s="129">
        <v>21236097320</v>
      </c>
      <c r="D14" s="129">
        <v>27377649924.920006</v>
      </c>
      <c r="E14" s="129">
        <v>1675045773</v>
      </c>
      <c r="F14" s="129">
        <v>1759587373</v>
      </c>
      <c r="G14" s="129">
        <v>1677795271</v>
      </c>
      <c r="H14" s="129">
        <v>1567376426</v>
      </c>
      <c r="I14" s="129">
        <v>1860842272.8499994</v>
      </c>
      <c r="J14" s="129">
        <v>1682448893.27</v>
      </c>
      <c r="K14" s="129">
        <v>1718220831.0200002</v>
      </c>
      <c r="L14" s="129">
        <v>1783619538.3099999</v>
      </c>
      <c r="M14" s="129">
        <v>1971800744.3700001</v>
      </c>
      <c r="N14" s="129">
        <v>1729541418.7999997</v>
      </c>
      <c r="O14" s="129">
        <v>2779204300.0299993</v>
      </c>
      <c r="P14" s="129">
        <v>7169316035.3800001</v>
      </c>
      <c r="Q14" s="129">
        <f t="shared" si="1"/>
        <v>27374798877.029999</v>
      </c>
      <c r="R14" s="12"/>
      <c r="S14" s="12"/>
      <c r="T14" s="12"/>
      <c r="U14" s="12"/>
      <c r="V14" s="12"/>
      <c r="W14" s="12"/>
      <c r="X14" s="12"/>
      <c r="Y14" s="12"/>
      <c r="Z14" s="12"/>
      <c r="AA14" s="12"/>
      <c r="AB14" s="12"/>
      <c r="AC14" s="12"/>
      <c r="AD14" s="12"/>
      <c r="AE14" s="12"/>
      <c r="AF14" s="117"/>
      <c r="AG14" s="117"/>
      <c r="AH14" s="117"/>
      <c r="AI14" s="117"/>
      <c r="AJ14" s="117"/>
      <c r="AK14" s="117"/>
      <c r="AL14" s="117"/>
    </row>
    <row r="15" spans="1:38" x14ac:dyDescent="0.25">
      <c r="B15" s="29" t="s">
        <v>228</v>
      </c>
      <c r="C15" s="129">
        <v>5112673626</v>
      </c>
      <c r="D15" s="129">
        <v>5945673626</v>
      </c>
      <c r="E15" s="129">
        <v>321022801.46000028</v>
      </c>
      <c r="F15" s="129">
        <v>321022801.46000028</v>
      </c>
      <c r="G15" s="129">
        <v>321022801.46000016</v>
      </c>
      <c r="H15" s="129">
        <v>951222801.4599998</v>
      </c>
      <c r="I15" s="129">
        <v>321022801.46000046</v>
      </c>
      <c r="J15" s="129">
        <v>321022801.45999986</v>
      </c>
      <c r="K15" s="129">
        <v>321022801.46000028</v>
      </c>
      <c r="L15" s="129">
        <v>321022801.46000022</v>
      </c>
      <c r="M15" s="129">
        <v>636022801.44999993</v>
      </c>
      <c r="N15" s="129">
        <v>476122801.45000046</v>
      </c>
      <c r="O15" s="129">
        <v>444107484.09000057</v>
      </c>
      <c r="P15" s="129">
        <v>1173907670.23</v>
      </c>
      <c r="Q15" s="129">
        <f t="shared" si="1"/>
        <v>5928543168.9000015</v>
      </c>
      <c r="R15" s="12"/>
      <c r="S15" s="12"/>
      <c r="T15" s="12"/>
      <c r="U15" s="12"/>
      <c r="V15" s="12"/>
      <c r="W15" s="12"/>
      <c r="X15" s="12"/>
      <c r="Y15" s="12"/>
      <c r="Z15" s="12"/>
      <c r="AA15" s="12"/>
      <c r="AB15" s="12"/>
      <c r="AC15" s="12"/>
      <c r="AD15" s="12"/>
      <c r="AE15" s="12"/>
      <c r="AF15" s="117"/>
      <c r="AG15" s="117"/>
      <c r="AH15" s="117"/>
      <c r="AI15" s="117"/>
      <c r="AJ15" s="117"/>
      <c r="AK15" s="117"/>
      <c r="AL15" s="117"/>
    </row>
    <row r="16" spans="1:38" x14ac:dyDescent="0.25">
      <c r="B16" s="28" t="s">
        <v>108</v>
      </c>
      <c r="C16" s="128">
        <f>SUM(C17:C19)</f>
        <v>10180523554</v>
      </c>
      <c r="D16" s="128">
        <f>SUM(D17:D19)</f>
        <v>8512209907.8999996</v>
      </c>
      <c r="E16" s="128">
        <f>SUM(E17:E19)</f>
        <v>451819603.54999995</v>
      </c>
      <c r="F16" s="128">
        <f t="shared" ref="F16:P16" si="4">SUM(F17:F19)</f>
        <v>539433922.30000007</v>
      </c>
      <c r="G16" s="128">
        <f t="shared" si="4"/>
        <v>663415640.96999955</v>
      </c>
      <c r="H16" s="128">
        <f t="shared" si="4"/>
        <v>595200330.35999966</v>
      </c>
      <c r="I16" s="128">
        <f t="shared" si="4"/>
        <v>514156583.1500001</v>
      </c>
      <c r="J16" s="128">
        <f t="shared" si="4"/>
        <v>567838141.19999993</v>
      </c>
      <c r="K16" s="128">
        <f t="shared" si="4"/>
        <v>640408809.57000017</v>
      </c>
      <c r="L16" s="128">
        <f t="shared" si="4"/>
        <v>587583288.68000019</v>
      </c>
      <c r="M16" s="128">
        <f t="shared" si="4"/>
        <v>721453568.24000001</v>
      </c>
      <c r="N16" s="128">
        <f t="shared" si="4"/>
        <v>562650047.48999977</v>
      </c>
      <c r="O16" s="128">
        <f t="shared" si="4"/>
        <v>554731961.03999996</v>
      </c>
      <c r="P16" s="128">
        <f t="shared" si="4"/>
        <v>1874569233.0600009</v>
      </c>
      <c r="Q16" s="128">
        <f>E16+F16+G16+H16+I16+J16+K16+L16+M16+O16+N16+P16</f>
        <v>8273261129.6100006</v>
      </c>
      <c r="R16" s="12"/>
      <c r="S16" s="12"/>
      <c r="T16" s="12"/>
      <c r="U16" s="12"/>
      <c r="V16" s="12"/>
      <c r="W16" s="12"/>
      <c r="X16" s="12"/>
      <c r="Y16" s="12"/>
      <c r="Z16" s="12"/>
      <c r="AA16" s="12"/>
      <c r="AB16" s="12"/>
      <c r="AC16" s="12"/>
      <c r="AD16" s="12"/>
      <c r="AE16" s="12"/>
      <c r="AF16" s="117"/>
      <c r="AG16" s="117"/>
      <c r="AH16" s="117"/>
      <c r="AI16" s="117"/>
      <c r="AJ16" s="117"/>
      <c r="AK16" s="117"/>
      <c r="AL16" s="117"/>
    </row>
    <row r="17" spans="2:41" x14ac:dyDescent="0.25">
      <c r="B17" s="29" t="s">
        <v>109</v>
      </c>
      <c r="C17" s="129">
        <v>3697149333</v>
      </c>
      <c r="D17" s="129">
        <v>2982603274.9099984</v>
      </c>
      <c r="E17" s="133">
        <v>90277448.310000032</v>
      </c>
      <c r="F17" s="133">
        <v>152537082.90999997</v>
      </c>
      <c r="G17" s="133">
        <v>209891298.90999994</v>
      </c>
      <c r="H17" s="133">
        <v>186108905.41999993</v>
      </c>
      <c r="I17" s="133">
        <v>114776281.51000001</v>
      </c>
      <c r="J17" s="133">
        <v>190176368.12999997</v>
      </c>
      <c r="K17" s="133">
        <v>245528983.6500001</v>
      </c>
      <c r="L17" s="133">
        <v>141651425.94999996</v>
      </c>
      <c r="M17" s="133">
        <v>218648889.63000003</v>
      </c>
      <c r="N17" s="133">
        <v>160457450.31999999</v>
      </c>
      <c r="O17" s="133">
        <v>271052570.59999996</v>
      </c>
      <c r="P17" s="133">
        <v>815222151.5</v>
      </c>
      <c r="Q17" s="129">
        <f t="shared" si="1"/>
        <v>2796328856.8400002</v>
      </c>
      <c r="R17" s="12"/>
      <c r="S17" s="12"/>
      <c r="T17" s="12"/>
      <c r="U17" s="12"/>
      <c r="V17" s="12"/>
      <c r="W17" s="12"/>
      <c r="X17" s="12"/>
      <c r="Y17" s="12"/>
      <c r="Z17" s="12"/>
      <c r="AA17" s="12"/>
      <c r="AB17" s="12"/>
      <c r="AC17" s="12"/>
      <c r="AD17" s="12"/>
      <c r="AE17" s="12"/>
      <c r="AF17" s="117"/>
      <c r="AG17" s="117"/>
      <c r="AH17" s="117"/>
      <c r="AI17" s="117"/>
      <c r="AJ17" s="117"/>
      <c r="AK17" s="117"/>
      <c r="AL17" s="117"/>
    </row>
    <row r="18" spans="2:41" x14ac:dyDescent="0.25">
      <c r="B18" s="29" t="s">
        <v>110</v>
      </c>
      <c r="C18" s="129">
        <v>6483374221</v>
      </c>
      <c r="D18" s="129">
        <v>5512606632.9900007</v>
      </c>
      <c r="E18" s="133">
        <v>361542155.23999995</v>
      </c>
      <c r="F18" s="133">
        <v>386896839.3900001</v>
      </c>
      <c r="G18" s="133">
        <v>453524342.05999964</v>
      </c>
      <c r="H18" s="133">
        <v>409091424.9399997</v>
      </c>
      <c r="I18" s="133">
        <v>399380301.6400001</v>
      </c>
      <c r="J18" s="133">
        <v>377661773.06999999</v>
      </c>
      <c r="K18" s="133">
        <v>394879825.92000008</v>
      </c>
      <c r="L18" s="133">
        <v>445931862.7300002</v>
      </c>
      <c r="M18" s="133">
        <v>502804678.61000001</v>
      </c>
      <c r="N18" s="133">
        <v>402192597.16999978</v>
      </c>
      <c r="O18" s="133">
        <v>283679390.44000006</v>
      </c>
      <c r="P18" s="133">
        <v>1042347081.5600008</v>
      </c>
      <c r="Q18" s="129">
        <f t="shared" si="1"/>
        <v>5459932272.7700005</v>
      </c>
      <c r="R18" s="12"/>
      <c r="S18" s="12"/>
      <c r="T18" s="12"/>
      <c r="U18" s="12"/>
      <c r="V18" s="12"/>
      <c r="W18" s="12"/>
      <c r="X18" s="12"/>
      <c r="Y18" s="12"/>
      <c r="Z18" s="12"/>
      <c r="AA18" s="12"/>
      <c r="AB18" s="12"/>
      <c r="AC18" s="12"/>
      <c r="AD18" s="12"/>
      <c r="AE18" s="12"/>
      <c r="AF18" s="117"/>
      <c r="AG18" s="117"/>
      <c r="AH18" s="117"/>
      <c r="AI18" s="117"/>
      <c r="AJ18" s="117"/>
      <c r="AK18" s="117"/>
      <c r="AL18" s="117"/>
    </row>
    <row r="19" spans="2:41" x14ac:dyDescent="0.25">
      <c r="B19" s="29" t="s">
        <v>111</v>
      </c>
      <c r="C19" s="129">
        <v>0</v>
      </c>
      <c r="D19" s="129">
        <v>17000000</v>
      </c>
      <c r="E19" s="133">
        <v>0</v>
      </c>
      <c r="F19" s="133">
        <v>0</v>
      </c>
      <c r="G19" s="133">
        <v>0</v>
      </c>
      <c r="H19" s="133">
        <v>0</v>
      </c>
      <c r="I19" s="133">
        <v>0</v>
      </c>
      <c r="J19" s="133">
        <v>0</v>
      </c>
      <c r="K19" s="133">
        <v>0</v>
      </c>
      <c r="L19" s="133">
        <v>0</v>
      </c>
      <c r="M19" s="133">
        <v>0</v>
      </c>
      <c r="N19" s="133">
        <v>0</v>
      </c>
      <c r="O19" s="133">
        <v>0</v>
      </c>
      <c r="P19" s="133">
        <v>17000000</v>
      </c>
      <c r="Q19" s="129">
        <f t="shared" si="1"/>
        <v>17000000</v>
      </c>
      <c r="R19" s="12"/>
      <c r="S19" s="12"/>
      <c r="T19" s="12"/>
      <c r="U19" s="12"/>
      <c r="V19" s="12"/>
      <c r="W19" s="12"/>
      <c r="X19" s="12"/>
      <c r="Y19" s="12"/>
      <c r="Z19" s="12"/>
      <c r="AA19" s="12"/>
      <c r="AB19" s="12"/>
      <c r="AC19" s="12"/>
      <c r="AD19" s="12"/>
      <c r="AE19" s="12"/>
      <c r="AF19" s="117"/>
      <c r="AG19" s="117"/>
      <c r="AH19" s="117"/>
      <c r="AI19" s="117"/>
      <c r="AJ19" s="117"/>
      <c r="AK19" s="117"/>
      <c r="AL19" s="117"/>
    </row>
    <row r="20" spans="2:41" x14ac:dyDescent="0.25">
      <c r="B20" s="28" t="s">
        <v>112</v>
      </c>
      <c r="C20" s="128">
        <f t="shared" ref="C20:P20" si="5">SUM(C21:C23)</f>
        <v>29730961943</v>
      </c>
      <c r="D20" s="128">
        <f t="shared" si="5"/>
        <v>30395972223.55999</v>
      </c>
      <c r="E20" s="128">
        <f>SUM(E21:E23)</f>
        <v>1598823422.8000004</v>
      </c>
      <c r="F20" s="128">
        <f t="shared" ref="F20:M20" si="6">SUM(F21:F23)</f>
        <v>2025653990.6999998</v>
      </c>
      <c r="G20" s="128">
        <f t="shared" si="6"/>
        <v>2167971020.170002</v>
      </c>
      <c r="H20" s="128">
        <f t="shared" si="6"/>
        <v>2053066147.05</v>
      </c>
      <c r="I20" s="128">
        <f t="shared" si="6"/>
        <v>1857957245.0500011</v>
      </c>
      <c r="J20" s="128">
        <f t="shared" si="6"/>
        <v>1996758187.5199997</v>
      </c>
      <c r="K20" s="128">
        <f t="shared" si="6"/>
        <v>2320684830.6200004</v>
      </c>
      <c r="L20" s="128">
        <f t="shared" si="6"/>
        <v>2295329385.9599986</v>
      </c>
      <c r="M20" s="128">
        <f t="shared" si="6"/>
        <v>2326230748.5699987</v>
      </c>
      <c r="N20" s="128">
        <f t="shared" si="5"/>
        <v>2315919246.3599987</v>
      </c>
      <c r="O20" s="128">
        <f t="shared" si="5"/>
        <v>3841949223.3999972</v>
      </c>
      <c r="P20" s="128">
        <f t="shared" si="5"/>
        <v>4961345755.829998</v>
      </c>
      <c r="Q20" s="128">
        <f t="shared" si="1"/>
        <v>29761689204.029995</v>
      </c>
      <c r="R20" s="12"/>
      <c r="S20" s="12"/>
      <c r="T20" s="12"/>
      <c r="U20" s="12"/>
      <c r="V20" s="12"/>
      <c r="W20" s="12"/>
      <c r="X20" s="12"/>
      <c r="Y20" s="12"/>
      <c r="Z20" s="12"/>
      <c r="AA20" s="12"/>
      <c r="AB20" s="12"/>
      <c r="AC20" s="12"/>
      <c r="AD20" s="12"/>
      <c r="AE20" s="12"/>
      <c r="AF20" s="117"/>
      <c r="AG20" s="117"/>
      <c r="AH20" s="117"/>
      <c r="AI20" s="117"/>
      <c r="AJ20" s="117"/>
      <c r="AK20" s="117"/>
      <c r="AL20" s="117"/>
    </row>
    <row r="21" spans="2:41" x14ac:dyDescent="0.25">
      <c r="B21" s="29" t="s">
        <v>113</v>
      </c>
      <c r="C21" s="129">
        <v>24850582940</v>
      </c>
      <c r="D21" s="129">
        <v>27204560506.699989</v>
      </c>
      <c r="E21" s="133">
        <v>1517016411.7500005</v>
      </c>
      <c r="F21" s="133">
        <v>1911839799.4199998</v>
      </c>
      <c r="G21" s="133">
        <v>2056740935.0300021</v>
      </c>
      <c r="H21" s="133">
        <v>1886028360.1899998</v>
      </c>
      <c r="I21" s="133">
        <v>1734791105.2600012</v>
      </c>
      <c r="J21" s="133">
        <v>1851182871.4899998</v>
      </c>
      <c r="K21" s="133">
        <v>2182872141.9900002</v>
      </c>
      <c r="L21" s="133">
        <v>2154922222.5699987</v>
      </c>
      <c r="M21" s="133">
        <v>2209389032.289999</v>
      </c>
      <c r="N21" s="133">
        <v>2090735171.6399984</v>
      </c>
      <c r="O21" s="133">
        <v>3485478392.5799971</v>
      </c>
      <c r="P21" s="133">
        <v>3640938583.7299976</v>
      </c>
      <c r="Q21" s="129">
        <f t="shared" si="1"/>
        <v>26721935027.939995</v>
      </c>
      <c r="R21" s="12"/>
      <c r="S21" s="12"/>
      <c r="T21" s="12"/>
      <c r="U21" s="12"/>
      <c r="V21" s="12"/>
      <c r="W21" s="12"/>
      <c r="X21" s="12"/>
      <c r="Y21" s="12"/>
      <c r="Z21" s="12"/>
      <c r="AA21" s="12"/>
      <c r="AB21" s="12"/>
      <c r="AC21" s="12"/>
      <c r="AD21" s="12"/>
      <c r="AE21" s="12"/>
      <c r="AF21" s="117"/>
      <c r="AG21" s="117"/>
      <c r="AH21" s="117"/>
      <c r="AI21" s="117"/>
      <c r="AJ21" s="117"/>
      <c r="AK21" s="117"/>
      <c r="AL21" s="117"/>
    </row>
    <row r="22" spans="2:41" x14ac:dyDescent="0.25">
      <c r="B22" s="29" t="s">
        <v>114</v>
      </c>
      <c r="C22" s="129">
        <v>4818864798</v>
      </c>
      <c r="D22" s="129">
        <v>3130012670.8600006</v>
      </c>
      <c r="E22" s="133">
        <v>78011963.50000003</v>
      </c>
      <c r="F22" s="133">
        <v>109399438.54999995</v>
      </c>
      <c r="G22" s="133">
        <v>105960907.23</v>
      </c>
      <c r="H22" s="133">
        <v>162639034.19000006</v>
      </c>
      <c r="I22" s="133">
        <v>117997226.25000003</v>
      </c>
      <c r="J22" s="133">
        <v>140723489.83000004</v>
      </c>
      <c r="K22" s="133">
        <v>133852034.98000005</v>
      </c>
      <c r="L22" s="133">
        <v>135419717.52000004</v>
      </c>
      <c r="M22" s="133">
        <v>111752750.83000004</v>
      </c>
      <c r="N22" s="133">
        <v>219993873.39999998</v>
      </c>
      <c r="O22" s="133">
        <v>350596932.07000017</v>
      </c>
      <c r="P22" s="133">
        <v>1313484642.8700013</v>
      </c>
      <c r="Q22" s="129">
        <f t="shared" si="1"/>
        <v>2979832011.2200017</v>
      </c>
      <c r="R22" s="12"/>
      <c r="S22" s="12"/>
      <c r="T22" s="12"/>
      <c r="U22" s="12"/>
      <c r="V22" s="12"/>
      <c r="W22" s="12"/>
      <c r="X22" s="12"/>
      <c r="Y22" s="12"/>
      <c r="Z22" s="12"/>
      <c r="AA22" s="12"/>
      <c r="AB22" s="12"/>
      <c r="AC22" s="12"/>
      <c r="AD22" s="12"/>
      <c r="AE22" s="12"/>
      <c r="AF22" s="117"/>
      <c r="AG22" s="117"/>
      <c r="AH22" s="117"/>
      <c r="AI22" s="117"/>
      <c r="AJ22" s="117"/>
      <c r="AK22" s="117"/>
      <c r="AL22" s="117"/>
    </row>
    <row r="23" spans="2:41" ht="17.25" customHeight="1" x14ac:dyDescent="0.25">
      <c r="B23" s="23" t="s">
        <v>115</v>
      </c>
      <c r="C23" s="129">
        <v>61514205</v>
      </c>
      <c r="D23" s="129">
        <v>61399046</v>
      </c>
      <c r="E23" s="129">
        <v>3795047.5500000003</v>
      </c>
      <c r="F23" s="129">
        <v>4414752.7300000004</v>
      </c>
      <c r="G23" s="129">
        <v>5269177.9099999992</v>
      </c>
      <c r="H23" s="129">
        <v>4398752.67</v>
      </c>
      <c r="I23" s="129">
        <v>5168913.54</v>
      </c>
      <c r="J23" s="133">
        <v>4851826.2000000011</v>
      </c>
      <c r="K23" s="133">
        <v>3960653.65</v>
      </c>
      <c r="L23" s="133">
        <v>4987445.87</v>
      </c>
      <c r="M23" s="133">
        <v>5088965.45</v>
      </c>
      <c r="N23" s="133">
        <v>5190201.32</v>
      </c>
      <c r="O23" s="133">
        <v>5873898.7499999991</v>
      </c>
      <c r="P23" s="133">
        <v>6922529.2300000004</v>
      </c>
      <c r="Q23" s="129">
        <f t="shared" si="1"/>
        <v>59922164.870000005</v>
      </c>
      <c r="R23" s="12"/>
      <c r="S23" s="12"/>
      <c r="T23" s="12"/>
      <c r="U23" s="12"/>
      <c r="V23" s="12"/>
      <c r="W23" s="12"/>
      <c r="X23" s="12"/>
      <c r="Y23" s="12"/>
      <c r="Z23" s="12"/>
      <c r="AA23" s="12"/>
      <c r="AB23" s="12"/>
      <c r="AC23" s="12"/>
      <c r="AD23" s="12"/>
      <c r="AE23" s="12"/>
      <c r="AF23" s="117"/>
      <c r="AG23" s="117"/>
      <c r="AH23" s="117"/>
      <c r="AI23" s="117"/>
      <c r="AJ23" s="117"/>
      <c r="AK23" s="117"/>
      <c r="AL23" s="117"/>
    </row>
    <row r="24" spans="2:41" x14ac:dyDescent="0.25">
      <c r="B24" s="28" t="s">
        <v>116</v>
      </c>
      <c r="C24" s="128">
        <f t="shared" ref="C24:P24" si="7">SUM(C25:C30)</f>
        <v>38501945227</v>
      </c>
      <c r="D24" s="128">
        <f t="shared" si="7"/>
        <v>48737812139.529999</v>
      </c>
      <c r="E24" s="128">
        <f>SUM(E25:E30)</f>
        <v>2621179975.9200001</v>
      </c>
      <c r="F24" s="128">
        <f t="shared" ref="F24:M24" si="8">SUM(F25:F30)</f>
        <v>3474092569.5300002</v>
      </c>
      <c r="G24" s="128">
        <f t="shared" si="8"/>
        <v>3434678651.0899987</v>
      </c>
      <c r="H24" s="128">
        <f t="shared" si="8"/>
        <v>3681963865.9299994</v>
      </c>
      <c r="I24" s="128">
        <f t="shared" si="8"/>
        <v>3166491286.2500005</v>
      </c>
      <c r="J24" s="128">
        <f t="shared" si="8"/>
        <v>3220829313.5700006</v>
      </c>
      <c r="K24" s="128">
        <f t="shared" si="8"/>
        <v>3324921876.4900007</v>
      </c>
      <c r="L24" s="128">
        <f t="shared" si="8"/>
        <v>3349766145.4699998</v>
      </c>
      <c r="M24" s="128">
        <f t="shared" si="8"/>
        <v>3737144946.3600011</v>
      </c>
      <c r="N24" s="128">
        <f t="shared" si="7"/>
        <v>3702544028.750001</v>
      </c>
      <c r="O24" s="128">
        <f t="shared" si="7"/>
        <v>4847012688.1700001</v>
      </c>
      <c r="P24" s="128">
        <f t="shared" si="7"/>
        <v>9871747702.6800041</v>
      </c>
      <c r="Q24" s="128">
        <f t="shared" si="1"/>
        <v>48432373050.210007</v>
      </c>
      <c r="R24" s="12"/>
      <c r="S24" s="12"/>
      <c r="T24" s="12"/>
      <c r="U24" s="12"/>
      <c r="V24" s="12"/>
      <c r="W24" s="12"/>
      <c r="X24" s="12"/>
      <c r="Y24" s="12"/>
      <c r="Z24" s="12"/>
      <c r="AA24" s="12"/>
      <c r="AB24" s="12"/>
      <c r="AC24" s="12"/>
      <c r="AD24" s="12"/>
      <c r="AE24" s="12"/>
      <c r="AF24" s="117"/>
      <c r="AG24" s="117"/>
      <c r="AH24" s="117"/>
      <c r="AI24" s="117"/>
      <c r="AJ24" s="117"/>
      <c r="AK24" s="117"/>
      <c r="AL24" s="117"/>
    </row>
    <row r="25" spans="2:41" x14ac:dyDescent="0.25">
      <c r="B25" s="29" t="s">
        <v>117</v>
      </c>
      <c r="C25" s="129">
        <v>16814267257</v>
      </c>
      <c r="D25" s="129">
        <v>18413507039.320011</v>
      </c>
      <c r="E25" s="133">
        <v>1110125461.5599999</v>
      </c>
      <c r="F25" s="133">
        <v>1230671859.1300001</v>
      </c>
      <c r="G25" s="133">
        <v>1268810728.2099998</v>
      </c>
      <c r="H25" s="133">
        <v>1264096473.25</v>
      </c>
      <c r="I25" s="133">
        <v>1167098113.5599999</v>
      </c>
      <c r="J25" s="129">
        <v>1316359010.4800003</v>
      </c>
      <c r="K25" s="129">
        <v>1250202434.3600008</v>
      </c>
      <c r="L25" s="129">
        <v>1280725261.4499996</v>
      </c>
      <c r="M25" s="129">
        <v>1483393856.5800002</v>
      </c>
      <c r="N25" s="129">
        <v>1746242493.6500006</v>
      </c>
      <c r="O25" s="129">
        <v>2427408340.0099998</v>
      </c>
      <c r="P25" s="129">
        <v>2774773524.000001</v>
      </c>
      <c r="Q25" s="129">
        <f t="shared" si="1"/>
        <v>18319907556.240002</v>
      </c>
      <c r="R25" s="12"/>
      <c r="S25" s="12"/>
      <c r="T25" s="12"/>
      <c r="U25" s="12"/>
      <c r="V25" s="12"/>
      <c r="W25" s="12"/>
      <c r="X25" s="12"/>
      <c r="Y25" s="12"/>
      <c r="Z25" s="12"/>
      <c r="AA25" s="12"/>
      <c r="AB25" s="12"/>
      <c r="AC25" s="12"/>
      <c r="AD25" s="12"/>
      <c r="AE25" s="12"/>
      <c r="AF25" s="117"/>
      <c r="AG25" s="117"/>
      <c r="AH25" s="117"/>
      <c r="AI25" s="117"/>
      <c r="AJ25" s="117"/>
      <c r="AK25" s="117"/>
      <c r="AL25" s="117"/>
    </row>
    <row r="26" spans="2:41" x14ac:dyDescent="0.25">
      <c r="B26" s="29" t="s">
        <v>208</v>
      </c>
      <c r="C26" s="129">
        <v>632694230</v>
      </c>
      <c r="D26" s="129">
        <v>687970475.20999992</v>
      </c>
      <c r="E26" s="133">
        <v>9441254.709999999</v>
      </c>
      <c r="F26" s="133">
        <v>83567767.049999952</v>
      </c>
      <c r="G26" s="133">
        <v>22526783.549999993</v>
      </c>
      <c r="H26" s="133">
        <v>80030508.340000018</v>
      </c>
      <c r="I26" s="133">
        <v>49685588.590000004</v>
      </c>
      <c r="J26" s="129">
        <v>22831587.079999998</v>
      </c>
      <c r="K26" s="129">
        <v>76323147.269999996</v>
      </c>
      <c r="L26" s="129">
        <v>49751772.250000007</v>
      </c>
      <c r="M26" s="129">
        <v>52433218.170000009</v>
      </c>
      <c r="N26" s="129">
        <v>41931421.00999999</v>
      </c>
      <c r="O26" s="129">
        <v>104410117.59999996</v>
      </c>
      <c r="P26" s="129">
        <v>78372027.440000013</v>
      </c>
      <c r="Q26" s="129">
        <f t="shared" si="1"/>
        <v>671305193.05999994</v>
      </c>
      <c r="R26" s="12"/>
      <c r="S26" s="12"/>
      <c r="T26" s="12"/>
      <c r="U26" s="12"/>
      <c r="V26" s="12"/>
      <c r="W26" s="12"/>
      <c r="X26" s="12"/>
      <c r="Y26" s="12"/>
      <c r="Z26" s="12"/>
      <c r="AA26" s="12"/>
      <c r="AB26" s="12"/>
      <c r="AC26" s="12"/>
      <c r="AD26" s="12"/>
      <c r="AE26" s="12"/>
      <c r="AF26" s="117"/>
      <c r="AG26" s="117"/>
      <c r="AH26" s="117"/>
      <c r="AI26" s="117"/>
      <c r="AJ26" s="117"/>
      <c r="AK26" s="117"/>
      <c r="AL26" s="117"/>
    </row>
    <row r="27" spans="2:41" x14ac:dyDescent="0.25">
      <c r="B27" s="29" t="s">
        <v>118</v>
      </c>
      <c r="C27" s="129">
        <v>14503934376</v>
      </c>
      <c r="D27" s="129">
        <v>19484066727.859997</v>
      </c>
      <c r="E27" s="133">
        <v>1097821343.6999998</v>
      </c>
      <c r="F27" s="133">
        <v>1446071389.5799999</v>
      </c>
      <c r="G27" s="133">
        <v>1314384246.6299987</v>
      </c>
      <c r="H27" s="133">
        <v>1257369112.4399986</v>
      </c>
      <c r="I27" s="133">
        <v>1394748957.7200005</v>
      </c>
      <c r="J27" s="129">
        <v>1415822691.1000006</v>
      </c>
      <c r="K27" s="129">
        <v>1333596266.24</v>
      </c>
      <c r="L27" s="129">
        <v>1567099399.4000003</v>
      </c>
      <c r="M27" s="129">
        <v>1427449075.720001</v>
      </c>
      <c r="N27" s="129">
        <v>1199608111.0400004</v>
      </c>
      <c r="O27" s="129">
        <v>1337967612.9499998</v>
      </c>
      <c r="P27" s="129">
        <v>4578817188.0500021</v>
      </c>
      <c r="Q27" s="129">
        <f t="shared" si="1"/>
        <v>19370755394.570004</v>
      </c>
      <c r="R27" s="12"/>
      <c r="S27" s="12"/>
      <c r="T27" s="12"/>
      <c r="U27" s="12"/>
      <c r="V27" s="12"/>
      <c r="W27" s="12"/>
      <c r="X27" s="12"/>
      <c r="Y27" s="12"/>
      <c r="Z27" s="12"/>
      <c r="AA27" s="12"/>
      <c r="AB27" s="12"/>
      <c r="AC27" s="12"/>
      <c r="AD27" s="12"/>
      <c r="AE27" s="12"/>
      <c r="AF27" s="117"/>
      <c r="AG27" s="117"/>
      <c r="AH27" s="117"/>
      <c r="AI27" s="117"/>
      <c r="AJ27" s="117"/>
      <c r="AK27" s="117"/>
      <c r="AL27" s="117"/>
    </row>
    <row r="28" spans="2:41" x14ac:dyDescent="0.25">
      <c r="B28" s="29" t="s">
        <v>119</v>
      </c>
      <c r="C28" s="129">
        <v>1822706364</v>
      </c>
      <c r="D28" s="129">
        <v>3179071403.6999998</v>
      </c>
      <c r="E28" s="133">
        <v>131570377.26000001</v>
      </c>
      <c r="F28" s="133">
        <v>299582624.81</v>
      </c>
      <c r="G28" s="133">
        <v>140023075.80000001</v>
      </c>
      <c r="H28" s="133">
        <v>169785907.06999999</v>
      </c>
      <c r="I28" s="133">
        <v>131570377.26000001</v>
      </c>
      <c r="J28" s="129">
        <v>140503750.31</v>
      </c>
      <c r="K28" s="129">
        <v>131570377.26000001</v>
      </c>
      <c r="L28" s="129">
        <v>225470377.25999999</v>
      </c>
      <c r="M28" s="129">
        <v>150470377.25999999</v>
      </c>
      <c r="N28" s="129">
        <v>446402312.45999998</v>
      </c>
      <c r="O28" s="129">
        <v>221050616.53</v>
      </c>
      <c r="P28" s="129">
        <v>991071230.41999996</v>
      </c>
      <c r="Q28" s="129">
        <f t="shared" si="1"/>
        <v>3179071403.6999998</v>
      </c>
      <c r="R28" s="12"/>
      <c r="S28" s="12"/>
      <c r="T28" s="12"/>
      <c r="U28" s="12"/>
      <c r="V28" s="12"/>
      <c r="W28" s="12"/>
      <c r="X28" s="12"/>
      <c r="Y28" s="12"/>
      <c r="Z28" s="12"/>
      <c r="AA28" s="12"/>
      <c r="AB28" s="12"/>
      <c r="AC28" s="12"/>
      <c r="AD28" s="12"/>
      <c r="AE28" s="12"/>
      <c r="AF28" s="117"/>
      <c r="AG28" s="117"/>
      <c r="AH28" s="117"/>
      <c r="AI28" s="117"/>
      <c r="AJ28" s="117"/>
      <c r="AK28" s="117"/>
      <c r="AL28" s="117"/>
    </row>
    <row r="29" spans="2:41" x14ac:dyDescent="0.25">
      <c r="B29" s="29" t="s">
        <v>120</v>
      </c>
      <c r="C29" s="129">
        <v>1379739928</v>
      </c>
      <c r="D29" s="129">
        <v>1906918682.0999985</v>
      </c>
      <c r="E29" s="133">
        <v>5370085.4399999995</v>
      </c>
      <c r="F29" s="133">
        <v>143630947.92000002</v>
      </c>
      <c r="G29" s="133">
        <v>111286121.10999998</v>
      </c>
      <c r="H29" s="133">
        <v>118052634.29999998</v>
      </c>
      <c r="I29" s="133">
        <v>107133096.21000004</v>
      </c>
      <c r="J29" s="129">
        <v>101389180.38</v>
      </c>
      <c r="K29" s="129">
        <v>93318985.390000001</v>
      </c>
      <c r="L29" s="129">
        <v>122611869.06000003</v>
      </c>
      <c r="M29" s="129">
        <v>126896810.65999995</v>
      </c>
      <c r="N29" s="129">
        <v>63811339.169999994</v>
      </c>
      <c r="O29" s="129">
        <v>269336618.75000012</v>
      </c>
      <c r="P29" s="129">
        <v>562218004.50999975</v>
      </c>
      <c r="Q29" s="129">
        <f t="shared" si="1"/>
        <v>1825055692.9000001</v>
      </c>
      <c r="R29" s="12"/>
      <c r="S29" s="12"/>
      <c r="T29" s="12"/>
      <c r="U29" s="12"/>
      <c r="V29" s="12"/>
      <c r="W29" s="12"/>
      <c r="X29" s="12"/>
      <c r="Y29" s="12"/>
      <c r="Z29" s="12"/>
      <c r="AA29" s="12"/>
      <c r="AB29" s="12"/>
      <c r="AC29" s="12"/>
      <c r="AD29" s="12"/>
      <c r="AE29" s="12"/>
      <c r="AF29" s="117"/>
      <c r="AG29" s="117"/>
      <c r="AH29" s="117"/>
      <c r="AI29" s="117"/>
      <c r="AJ29" s="117"/>
      <c r="AK29" s="117"/>
      <c r="AL29" s="117"/>
    </row>
    <row r="30" spans="2:41" x14ac:dyDescent="0.25">
      <c r="B30" s="23" t="s">
        <v>121</v>
      </c>
      <c r="C30" s="129">
        <v>3348603072</v>
      </c>
      <c r="D30" s="129">
        <v>5066277811.3400002</v>
      </c>
      <c r="E30" s="133">
        <v>266851453.25000006</v>
      </c>
      <c r="F30" s="133">
        <v>270567981.04000008</v>
      </c>
      <c r="G30" s="133">
        <v>577647695.78999996</v>
      </c>
      <c r="H30" s="133">
        <v>792629230.52999997</v>
      </c>
      <c r="I30" s="133">
        <v>316255152.90999997</v>
      </c>
      <c r="J30" s="129">
        <v>223923094.22000003</v>
      </c>
      <c r="K30" s="129">
        <v>439910665.96999985</v>
      </c>
      <c r="L30" s="129">
        <v>104107466.05000001</v>
      </c>
      <c r="M30" s="129">
        <v>496501607.96999997</v>
      </c>
      <c r="N30" s="129">
        <v>204548351.41999996</v>
      </c>
      <c r="O30" s="129">
        <v>486839382.32999992</v>
      </c>
      <c r="P30" s="129">
        <v>886495728.25999975</v>
      </c>
      <c r="Q30" s="129">
        <f t="shared" si="1"/>
        <v>5066277809.7399998</v>
      </c>
      <c r="R30" s="12"/>
      <c r="S30" s="12"/>
      <c r="T30" s="12"/>
      <c r="U30" s="12"/>
      <c r="V30" s="12"/>
      <c r="W30" s="12"/>
      <c r="X30" s="12"/>
      <c r="Y30" s="12"/>
      <c r="Z30" s="12"/>
      <c r="AA30" s="12"/>
      <c r="AB30" s="12"/>
      <c r="AC30" s="12"/>
      <c r="AD30" s="12"/>
      <c r="AE30" s="12"/>
      <c r="AF30" s="117"/>
      <c r="AG30" s="117"/>
      <c r="AH30" s="117"/>
      <c r="AI30" s="117"/>
      <c r="AJ30" s="117"/>
      <c r="AK30" s="117"/>
      <c r="AL30" s="117"/>
    </row>
    <row r="31" spans="2:41" x14ac:dyDescent="0.25">
      <c r="B31" s="24" t="s">
        <v>122</v>
      </c>
      <c r="C31" s="140">
        <f t="shared" ref="C31:P31" si="9">C32+C35+C38+C40+C42+C45+C51+C53+C55</f>
        <v>129938826397</v>
      </c>
      <c r="D31" s="140">
        <f t="shared" si="9"/>
        <v>154184716403.93002</v>
      </c>
      <c r="E31" s="127">
        <f t="shared" si="9"/>
        <v>1856552580.6999996</v>
      </c>
      <c r="F31" s="127">
        <f t="shared" si="9"/>
        <v>8314195589.9599991</v>
      </c>
      <c r="G31" s="127">
        <f t="shared" si="9"/>
        <v>7367311792.3499985</v>
      </c>
      <c r="H31" s="127">
        <f t="shared" si="9"/>
        <v>8952818973.9400005</v>
      </c>
      <c r="I31" s="127">
        <f t="shared" si="9"/>
        <v>6702641626.8300009</v>
      </c>
      <c r="J31" s="127">
        <f t="shared" si="9"/>
        <v>8278311381.920001</v>
      </c>
      <c r="K31" s="127">
        <f t="shared" si="9"/>
        <v>6922703516.6200027</v>
      </c>
      <c r="L31" s="127">
        <f t="shared" si="9"/>
        <v>11462847626.860001</v>
      </c>
      <c r="M31" s="127">
        <f t="shared" si="9"/>
        <v>14209917433.41</v>
      </c>
      <c r="N31" s="127">
        <f t="shared" si="9"/>
        <v>13952963992.339998</v>
      </c>
      <c r="O31" s="127">
        <f t="shared" si="9"/>
        <v>23089369646.18</v>
      </c>
      <c r="P31" s="127">
        <f t="shared" si="9"/>
        <v>42110828382.459976</v>
      </c>
      <c r="Q31" s="127">
        <f t="shared" si="1"/>
        <v>153220462543.56995</v>
      </c>
      <c r="R31" s="12"/>
      <c r="S31" s="12"/>
      <c r="T31" s="12"/>
      <c r="U31" s="12"/>
      <c r="V31" s="12"/>
      <c r="W31" s="12"/>
      <c r="X31" s="12"/>
      <c r="Y31" s="12"/>
      <c r="Z31" s="12"/>
      <c r="AA31" s="12"/>
      <c r="AB31" s="12"/>
      <c r="AC31" s="12"/>
      <c r="AD31" s="12"/>
      <c r="AE31" s="12"/>
      <c r="AF31" s="117"/>
      <c r="AG31" s="117"/>
      <c r="AH31" s="117"/>
      <c r="AI31" s="117"/>
      <c r="AJ31" s="117"/>
      <c r="AK31" s="117"/>
      <c r="AL31" s="117"/>
      <c r="AM31" s="117"/>
      <c r="AN31" s="117"/>
      <c r="AO31" s="117"/>
    </row>
    <row r="32" spans="2:41" x14ac:dyDescent="0.25">
      <c r="B32" s="28" t="s">
        <v>123</v>
      </c>
      <c r="C32" s="132">
        <f t="shared" ref="C32:K32" si="10">SUM(C33:C34)</f>
        <v>7878627350</v>
      </c>
      <c r="D32" s="132">
        <f t="shared" si="10"/>
        <v>20672650685.03001</v>
      </c>
      <c r="E32" s="128">
        <f t="shared" si="10"/>
        <v>335381592.59000003</v>
      </c>
      <c r="F32" s="128">
        <f t="shared" si="10"/>
        <v>418762244.65000021</v>
      </c>
      <c r="G32" s="128">
        <f t="shared" si="10"/>
        <v>664783281.88</v>
      </c>
      <c r="H32" s="128">
        <f t="shared" si="10"/>
        <v>456866883.71000034</v>
      </c>
      <c r="I32" s="128">
        <f t="shared" si="10"/>
        <v>955305978.09000039</v>
      </c>
      <c r="J32" s="128">
        <f t="shared" si="10"/>
        <v>974888334.81999993</v>
      </c>
      <c r="K32" s="128">
        <f t="shared" si="10"/>
        <v>465561214.42999983</v>
      </c>
      <c r="L32" s="128">
        <f>SUM(L33:L34)</f>
        <v>1919494076.1100011</v>
      </c>
      <c r="M32" s="128">
        <f>SUM(M33:M34)</f>
        <v>1375752004.2000005</v>
      </c>
      <c r="N32" s="128">
        <f>SUM(N33:N34)</f>
        <v>1481091244.8300009</v>
      </c>
      <c r="O32" s="128">
        <f>SUM(O33:O34)</f>
        <v>3485862766.3100019</v>
      </c>
      <c r="P32" s="128">
        <f>SUM(P33:P34)</f>
        <v>7918138060.840004</v>
      </c>
      <c r="Q32" s="128">
        <f t="shared" si="1"/>
        <v>20451887682.460011</v>
      </c>
      <c r="R32" s="12"/>
      <c r="S32" s="12"/>
      <c r="T32" s="12"/>
      <c r="U32" s="12"/>
      <c r="V32" s="12"/>
      <c r="W32" s="12"/>
      <c r="X32" s="12"/>
      <c r="Y32" s="12"/>
      <c r="Z32" s="12"/>
      <c r="AA32" s="12"/>
      <c r="AB32" s="12"/>
      <c r="AC32" s="12"/>
      <c r="AD32" s="12"/>
      <c r="AE32" s="12"/>
      <c r="AF32" s="117"/>
      <c r="AG32" s="117"/>
      <c r="AH32" s="117"/>
      <c r="AI32" s="117"/>
      <c r="AJ32" s="117"/>
      <c r="AK32" s="117"/>
      <c r="AL32" s="117"/>
      <c r="AM32" s="117"/>
      <c r="AN32" s="117"/>
      <c r="AO32" s="117"/>
    </row>
    <row r="33" spans="2:41" x14ac:dyDescent="0.25">
      <c r="B33" s="29" t="s">
        <v>124</v>
      </c>
      <c r="C33" s="133">
        <v>6834854798</v>
      </c>
      <c r="D33" s="133">
        <v>19564657446.390011</v>
      </c>
      <c r="E33" s="133">
        <v>284565961.17000002</v>
      </c>
      <c r="F33" s="133">
        <v>359823317.72000021</v>
      </c>
      <c r="G33" s="133">
        <v>582566351.45000005</v>
      </c>
      <c r="H33" s="133">
        <v>386465574.42000037</v>
      </c>
      <c r="I33" s="133">
        <v>879113247.62000036</v>
      </c>
      <c r="J33" s="133">
        <v>911410082.5999999</v>
      </c>
      <c r="K33" s="133">
        <v>378926956.28999984</v>
      </c>
      <c r="L33" s="133">
        <v>1855305503.8900011</v>
      </c>
      <c r="M33" s="133">
        <v>1298010479.4400005</v>
      </c>
      <c r="N33" s="133">
        <v>1426685595.950001</v>
      </c>
      <c r="O33" s="133">
        <v>3372857239.1200018</v>
      </c>
      <c r="P33" s="133">
        <v>7673875321.9700041</v>
      </c>
      <c r="Q33" s="129">
        <f t="shared" si="1"/>
        <v>19409605631.640011</v>
      </c>
      <c r="R33" s="12"/>
      <c r="S33" s="12"/>
      <c r="T33" s="12"/>
      <c r="U33" s="12"/>
      <c r="V33" s="12"/>
      <c r="W33" s="12"/>
      <c r="X33" s="12"/>
      <c r="Y33" s="12"/>
      <c r="Z33" s="12"/>
      <c r="AA33" s="12"/>
      <c r="AB33" s="12"/>
      <c r="AC33" s="12"/>
      <c r="AD33" s="12"/>
      <c r="AE33" s="12"/>
      <c r="AF33" s="117"/>
      <c r="AG33" s="117"/>
      <c r="AH33" s="117"/>
      <c r="AI33" s="117"/>
      <c r="AJ33" s="117"/>
      <c r="AK33" s="117"/>
      <c r="AL33" s="117"/>
      <c r="AM33" s="117"/>
      <c r="AN33" s="117"/>
      <c r="AO33" s="117"/>
    </row>
    <row r="34" spans="2:41" x14ac:dyDescent="0.25">
      <c r="B34" s="29" t="s">
        <v>125</v>
      </c>
      <c r="C34" s="133">
        <v>1043772552</v>
      </c>
      <c r="D34" s="133">
        <v>1107993238.6400001</v>
      </c>
      <c r="E34" s="133">
        <v>50815631.420000009</v>
      </c>
      <c r="F34" s="133">
        <v>58938926.929999985</v>
      </c>
      <c r="G34" s="133">
        <v>82216930.429999977</v>
      </c>
      <c r="H34" s="133">
        <v>70401309.289999962</v>
      </c>
      <c r="I34" s="133">
        <v>76192730.469999969</v>
      </c>
      <c r="J34" s="133">
        <v>63478252.220000014</v>
      </c>
      <c r="K34" s="133">
        <v>86634258.139999971</v>
      </c>
      <c r="L34" s="133">
        <v>64188572.219999999</v>
      </c>
      <c r="M34" s="133">
        <v>77741524.759999976</v>
      </c>
      <c r="N34" s="133">
        <v>54405648.879999995</v>
      </c>
      <c r="O34" s="133">
        <v>113005527.19000001</v>
      </c>
      <c r="P34" s="133">
        <v>244262738.87000012</v>
      </c>
      <c r="Q34" s="129">
        <f t="shared" si="1"/>
        <v>1042282050.8200001</v>
      </c>
      <c r="R34" s="12"/>
      <c r="S34" s="12"/>
      <c r="T34" s="12"/>
      <c r="U34" s="12"/>
      <c r="V34" s="12"/>
      <c r="W34" s="12"/>
      <c r="X34" s="12"/>
      <c r="Y34" s="12"/>
      <c r="Z34" s="12"/>
      <c r="AA34" s="12"/>
      <c r="AB34" s="12"/>
      <c r="AC34" s="12"/>
      <c r="AD34" s="12"/>
      <c r="AE34" s="12"/>
      <c r="AF34" s="117"/>
      <c r="AG34" s="117"/>
      <c r="AH34" s="117"/>
      <c r="AI34" s="117"/>
      <c r="AJ34" s="117"/>
      <c r="AK34" s="117"/>
      <c r="AL34" s="117"/>
      <c r="AM34" s="117"/>
      <c r="AN34" s="117"/>
      <c r="AO34" s="117"/>
    </row>
    <row r="35" spans="2:41" x14ac:dyDescent="0.25">
      <c r="B35" s="28" t="s">
        <v>126</v>
      </c>
      <c r="C35" s="132">
        <f t="shared" ref="C35:P35" si="11">SUM(C36:C37)</f>
        <v>13630854023</v>
      </c>
      <c r="D35" s="132">
        <f t="shared" si="11"/>
        <v>17015673077.620001</v>
      </c>
      <c r="E35" s="128">
        <f t="shared" si="11"/>
        <v>648582571.65999973</v>
      </c>
      <c r="F35" s="128">
        <f t="shared" si="11"/>
        <v>901755590.31000042</v>
      </c>
      <c r="G35" s="128">
        <f t="shared" si="11"/>
        <v>1157157295.2199993</v>
      </c>
      <c r="H35" s="128">
        <f t="shared" si="11"/>
        <v>1160105936.2200003</v>
      </c>
      <c r="I35" s="128">
        <f t="shared" si="11"/>
        <v>1107577214.8600004</v>
      </c>
      <c r="J35" s="128">
        <f t="shared" si="11"/>
        <v>1129388295.0100002</v>
      </c>
      <c r="K35" s="128">
        <f t="shared" si="11"/>
        <v>898556753.28000057</v>
      </c>
      <c r="L35" s="128">
        <f t="shared" si="11"/>
        <v>1833742244.0300004</v>
      </c>
      <c r="M35" s="128">
        <f t="shared" si="11"/>
        <v>1042835537.46</v>
      </c>
      <c r="N35" s="128">
        <f t="shared" si="11"/>
        <v>1571185446.8699999</v>
      </c>
      <c r="O35" s="128">
        <f t="shared" si="11"/>
        <v>3199149129.4499993</v>
      </c>
      <c r="P35" s="128">
        <f t="shared" si="11"/>
        <v>2079038167.6100013</v>
      </c>
      <c r="Q35" s="128">
        <f t="shared" si="1"/>
        <v>16729074181.980003</v>
      </c>
      <c r="R35" s="12"/>
      <c r="S35" s="12"/>
      <c r="T35" s="12"/>
      <c r="U35" s="12"/>
      <c r="V35" s="12"/>
      <c r="W35" s="12"/>
      <c r="X35" s="12"/>
      <c r="Y35" s="12"/>
      <c r="Z35" s="12"/>
      <c r="AA35" s="12"/>
      <c r="AB35" s="12"/>
      <c r="AC35" s="12"/>
      <c r="AD35" s="12"/>
      <c r="AE35" s="12"/>
      <c r="AF35" s="117"/>
      <c r="AG35" s="117"/>
      <c r="AH35" s="117"/>
      <c r="AI35" s="117"/>
      <c r="AJ35" s="117"/>
      <c r="AK35" s="117"/>
      <c r="AL35" s="117"/>
      <c r="AM35" s="117"/>
      <c r="AN35" s="117"/>
      <c r="AO35" s="117"/>
    </row>
    <row r="36" spans="2:41" x14ac:dyDescent="0.25">
      <c r="B36" s="29" t="s">
        <v>127</v>
      </c>
      <c r="C36" s="133">
        <v>13487232460</v>
      </c>
      <c r="D36" s="133">
        <v>16904954434.620001</v>
      </c>
      <c r="E36" s="133">
        <v>642058578.65999973</v>
      </c>
      <c r="F36" s="133">
        <v>894885997.31000042</v>
      </c>
      <c r="G36" s="133">
        <v>1150287702.2199993</v>
      </c>
      <c r="H36" s="133">
        <v>1153119643.2200003</v>
      </c>
      <c r="I36" s="133">
        <v>1099753221.8600004</v>
      </c>
      <c r="J36" s="133">
        <v>1119527628.0100002</v>
      </c>
      <c r="K36" s="133">
        <v>892165260.28000057</v>
      </c>
      <c r="L36" s="133">
        <v>1823244748.0500004</v>
      </c>
      <c r="M36" s="133">
        <v>1032541244.46</v>
      </c>
      <c r="N36" s="133">
        <v>1557922776.8699999</v>
      </c>
      <c r="O36" s="133">
        <v>3188108864.4499993</v>
      </c>
      <c r="P36" s="133">
        <v>2064739874.6100013</v>
      </c>
      <c r="Q36" s="129">
        <f t="shared" si="1"/>
        <v>16618355540.000004</v>
      </c>
      <c r="R36" s="12"/>
      <c r="S36" s="12"/>
      <c r="T36" s="12"/>
      <c r="U36" s="12"/>
      <c r="V36" s="12"/>
      <c r="W36" s="12"/>
      <c r="X36" s="12"/>
      <c r="Y36" s="12"/>
      <c r="Z36" s="12"/>
      <c r="AA36" s="12"/>
      <c r="AB36" s="12"/>
      <c r="AC36" s="12"/>
      <c r="AD36" s="12"/>
      <c r="AE36" s="12"/>
      <c r="AF36" s="117"/>
      <c r="AG36" s="117"/>
      <c r="AH36" s="117"/>
      <c r="AI36" s="117"/>
      <c r="AJ36" s="117"/>
      <c r="AK36" s="117"/>
      <c r="AL36" s="117"/>
      <c r="AM36" s="117"/>
      <c r="AN36" s="117"/>
      <c r="AO36" s="117"/>
    </row>
    <row r="37" spans="2:41" x14ac:dyDescent="0.25">
      <c r="B37" s="29" t="s">
        <v>128</v>
      </c>
      <c r="C37" s="133">
        <v>143621563</v>
      </c>
      <c r="D37" s="133">
        <v>110718643</v>
      </c>
      <c r="E37" s="133">
        <v>6523993</v>
      </c>
      <c r="F37" s="133">
        <v>6869593</v>
      </c>
      <c r="G37" s="133">
        <v>6869593</v>
      </c>
      <c r="H37" s="133">
        <v>6986293</v>
      </c>
      <c r="I37" s="133">
        <v>7823993</v>
      </c>
      <c r="J37" s="133">
        <v>9860667</v>
      </c>
      <c r="K37" s="133">
        <v>6391493</v>
      </c>
      <c r="L37" s="133">
        <v>10497495.98</v>
      </c>
      <c r="M37" s="133">
        <v>10294293</v>
      </c>
      <c r="N37" s="133">
        <v>13262670</v>
      </c>
      <c r="O37" s="133">
        <v>11040265</v>
      </c>
      <c r="P37" s="133">
        <v>14298293</v>
      </c>
      <c r="Q37" s="129">
        <f t="shared" si="1"/>
        <v>110718641.98</v>
      </c>
      <c r="R37" s="12"/>
      <c r="S37" s="12"/>
      <c r="T37" s="12"/>
      <c r="U37" s="12"/>
      <c r="V37" s="12"/>
      <c r="W37" s="12"/>
      <c r="X37" s="12"/>
      <c r="Y37" s="12"/>
      <c r="Z37" s="12"/>
      <c r="AA37" s="12"/>
      <c r="AB37" s="12"/>
      <c r="AC37" s="12"/>
      <c r="AD37" s="12"/>
      <c r="AE37" s="12"/>
      <c r="AF37" s="117"/>
      <c r="AG37" s="117"/>
      <c r="AH37" s="117"/>
      <c r="AI37" s="117"/>
      <c r="AJ37" s="117"/>
      <c r="AK37" s="117"/>
      <c r="AL37" s="117"/>
      <c r="AM37" s="117"/>
      <c r="AN37" s="117"/>
      <c r="AO37" s="117"/>
    </row>
    <row r="38" spans="2:41" x14ac:dyDescent="0.25">
      <c r="B38" s="28" t="s">
        <v>130</v>
      </c>
      <c r="C38" s="132">
        <f t="shared" ref="C38:K38" si="12">SUM(C39)</f>
        <v>7731561024</v>
      </c>
      <c r="D38" s="132">
        <f t="shared" si="12"/>
        <v>6684293940.4099998</v>
      </c>
      <c r="E38" s="128">
        <f t="shared" si="12"/>
        <v>131824040</v>
      </c>
      <c r="F38" s="128">
        <f t="shared" si="12"/>
        <v>303248671.43000001</v>
      </c>
      <c r="G38" s="128">
        <f t="shared" si="12"/>
        <v>282088902.13</v>
      </c>
      <c r="H38" s="128">
        <f t="shared" si="12"/>
        <v>764740524.69000006</v>
      </c>
      <c r="I38" s="128">
        <f t="shared" si="12"/>
        <v>241003005.88999999</v>
      </c>
      <c r="J38" s="128">
        <f t="shared" si="12"/>
        <v>769955241.46000004</v>
      </c>
      <c r="K38" s="128">
        <f t="shared" si="12"/>
        <v>330250435.86000001</v>
      </c>
      <c r="L38" s="128">
        <f>SUM(L39)</f>
        <v>290173248.08000004</v>
      </c>
      <c r="M38" s="128">
        <f>SUM(M39)</f>
        <v>1163635338.1700001</v>
      </c>
      <c r="N38" s="128">
        <f>SUM(N39)</f>
        <v>989309616.65999997</v>
      </c>
      <c r="O38" s="128">
        <f>SUM(O39)</f>
        <v>1138933325.25</v>
      </c>
      <c r="P38" s="128">
        <f>SUM(P39)</f>
        <v>272634240.31999999</v>
      </c>
      <c r="Q38" s="128">
        <f t="shared" si="1"/>
        <v>6677796589.9399996</v>
      </c>
      <c r="R38" s="12"/>
      <c r="S38" s="12"/>
      <c r="T38" s="12"/>
      <c r="U38" s="12"/>
      <c r="V38" s="12"/>
      <c r="W38" s="12"/>
      <c r="X38" s="12"/>
      <c r="Y38" s="12"/>
      <c r="Z38" s="12"/>
      <c r="AA38" s="12"/>
      <c r="AB38" s="12"/>
      <c r="AC38" s="12"/>
      <c r="AD38" s="12"/>
      <c r="AE38" s="12"/>
      <c r="AF38" s="117"/>
      <c r="AG38" s="117"/>
      <c r="AH38" s="117"/>
      <c r="AI38" s="117"/>
      <c r="AJ38" s="117"/>
      <c r="AK38" s="117"/>
      <c r="AL38" s="117"/>
      <c r="AM38" s="117"/>
      <c r="AN38" s="117"/>
      <c r="AO38" s="117"/>
    </row>
    <row r="39" spans="2:41" x14ac:dyDescent="0.25">
      <c r="B39" s="29" t="s">
        <v>131</v>
      </c>
      <c r="C39" s="133">
        <v>7731561024</v>
      </c>
      <c r="D39" s="133">
        <v>6684293940.4099998</v>
      </c>
      <c r="E39" s="133">
        <v>131824040</v>
      </c>
      <c r="F39" s="133">
        <v>303248671.43000001</v>
      </c>
      <c r="G39" s="133">
        <v>282088902.13</v>
      </c>
      <c r="H39" s="133">
        <v>764740524.69000006</v>
      </c>
      <c r="I39" s="133">
        <v>241003005.88999999</v>
      </c>
      <c r="J39" s="133">
        <v>769955241.46000004</v>
      </c>
      <c r="K39" s="133">
        <v>330250435.86000001</v>
      </c>
      <c r="L39" s="133">
        <v>290173248.08000004</v>
      </c>
      <c r="M39" s="133">
        <v>1163635338.1700001</v>
      </c>
      <c r="N39" s="133">
        <v>989309616.65999997</v>
      </c>
      <c r="O39" s="133">
        <v>1138933325.25</v>
      </c>
      <c r="P39" s="133">
        <v>272634240.31999999</v>
      </c>
      <c r="Q39" s="129">
        <f t="shared" si="1"/>
        <v>6677796589.9399996</v>
      </c>
      <c r="R39" s="12"/>
      <c r="S39" s="12"/>
      <c r="T39" s="12"/>
      <c r="U39" s="12"/>
      <c r="V39" s="12"/>
      <c r="W39" s="12"/>
      <c r="X39" s="12"/>
      <c r="Y39" s="12"/>
      <c r="Z39" s="12"/>
      <c r="AA39" s="12"/>
      <c r="AB39" s="12"/>
      <c r="AC39" s="12"/>
      <c r="AD39" s="12"/>
      <c r="AE39" s="12"/>
      <c r="AF39" s="117"/>
      <c r="AG39" s="117"/>
      <c r="AH39" s="117"/>
      <c r="AI39" s="117"/>
      <c r="AJ39" s="117"/>
      <c r="AK39" s="117"/>
      <c r="AL39" s="117"/>
      <c r="AM39" s="117"/>
      <c r="AN39" s="117"/>
      <c r="AO39" s="117"/>
    </row>
    <row r="40" spans="2:41" x14ac:dyDescent="0.25">
      <c r="B40" s="28" t="s">
        <v>132</v>
      </c>
      <c r="C40" s="132">
        <f t="shared" ref="C40:K40" si="13">SUM(C41)</f>
        <v>52046074129</v>
      </c>
      <c r="D40" s="132">
        <f t="shared" si="13"/>
        <v>55947630249.860016</v>
      </c>
      <c r="E40" s="128">
        <f t="shared" si="13"/>
        <v>42846233.049999997</v>
      </c>
      <c r="F40" s="128">
        <f t="shared" si="13"/>
        <v>5067285795.5199995</v>
      </c>
      <c r="G40" s="128">
        <f t="shared" si="13"/>
        <v>3363402129.7099991</v>
      </c>
      <c r="H40" s="128">
        <f t="shared" si="13"/>
        <v>4512216189.4799986</v>
      </c>
      <c r="I40" s="128">
        <f t="shared" si="13"/>
        <v>2921132618.9600005</v>
      </c>
      <c r="J40" s="128">
        <f t="shared" si="13"/>
        <v>2316639019.4700007</v>
      </c>
      <c r="K40" s="128">
        <f t="shared" si="13"/>
        <v>2434792141.0299997</v>
      </c>
      <c r="L40" s="128">
        <f>SUM(L41)</f>
        <v>4557071334.4299984</v>
      </c>
      <c r="M40" s="128">
        <f>SUM(M41)</f>
        <v>5900882575.5300007</v>
      </c>
      <c r="N40" s="128">
        <f>SUM(N41)</f>
        <v>6143744760.6499987</v>
      </c>
      <c r="O40" s="128">
        <f>SUM(O41)</f>
        <v>10617315099.500002</v>
      </c>
      <c r="P40" s="128">
        <f>SUM(P41)</f>
        <v>7964825676.8800001</v>
      </c>
      <c r="Q40" s="128">
        <f t="shared" si="1"/>
        <v>55842153574.209991</v>
      </c>
      <c r="R40" s="12"/>
      <c r="S40" s="12"/>
      <c r="T40" s="12"/>
      <c r="U40" s="12"/>
      <c r="V40" s="12"/>
      <c r="W40" s="12"/>
      <c r="X40" s="12"/>
      <c r="Y40" s="12"/>
      <c r="Z40" s="12"/>
      <c r="AA40" s="12"/>
      <c r="AB40" s="12"/>
      <c r="AC40" s="12"/>
      <c r="AD40" s="12"/>
      <c r="AE40" s="12"/>
      <c r="AF40" s="117"/>
      <c r="AG40" s="117"/>
      <c r="AH40" s="117"/>
      <c r="AI40" s="117"/>
      <c r="AJ40" s="117"/>
      <c r="AK40" s="117"/>
      <c r="AL40" s="117"/>
      <c r="AM40" s="117"/>
      <c r="AN40" s="117"/>
      <c r="AO40" s="117"/>
    </row>
    <row r="41" spans="2:41" x14ac:dyDescent="0.25">
      <c r="B41" s="29" t="s">
        <v>133</v>
      </c>
      <c r="C41" s="133">
        <v>52046074129</v>
      </c>
      <c r="D41" s="133">
        <v>55947630249.860016</v>
      </c>
      <c r="E41" s="133">
        <v>42846233.049999997</v>
      </c>
      <c r="F41" s="133">
        <v>5067285795.5199995</v>
      </c>
      <c r="G41" s="133">
        <v>3363402129.7099991</v>
      </c>
      <c r="H41" s="133">
        <v>4512216189.4799986</v>
      </c>
      <c r="I41" s="133">
        <v>2921132618.9600005</v>
      </c>
      <c r="J41" s="133">
        <v>2316639019.4700007</v>
      </c>
      <c r="K41" s="133">
        <v>2434792141.0299997</v>
      </c>
      <c r="L41" s="133">
        <v>4557071334.4299984</v>
      </c>
      <c r="M41" s="133">
        <v>5900882575.5300007</v>
      </c>
      <c r="N41" s="133">
        <v>6143744760.6499987</v>
      </c>
      <c r="O41" s="133">
        <v>10617315099.500002</v>
      </c>
      <c r="P41" s="133">
        <v>7964825676.8800001</v>
      </c>
      <c r="Q41" s="129">
        <f t="shared" si="1"/>
        <v>55842153574.209991</v>
      </c>
      <c r="R41" s="12"/>
      <c r="S41" s="12"/>
      <c r="T41" s="12"/>
      <c r="U41" s="12"/>
      <c r="V41" s="12"/>
      <c r="W41" s="12"/>
      <c r="X41" s="12"/>
      <c r="Y41" s="12"/>
      <c r="Z41" s="12"/>
      <c r="AA41" s="12"/>
      <c r="AB41" s="12"/>
      <c r="AC41" s="12"/>
      <c r="AD41" s="12"/>
      <c r="AE41" s="12"/>
      <c r="AF41" s="117"/>
      <c r="AG41" s="117"/>
      <c r="AH41" s="117"/>
      <c r="AI41" s="117"/>
      <c r="AJ41" s="117"/>
      <c r="AK41" s="117"/>
      <c r="AL41" s="117"/>
      <c r="AM41" s="117"/>
      <c r="AN41" s="117"/>
      <c r="AO41" s="117"/>
    </row>
    <row r="42" spans="2:41" x14ac:dyDescent="0.25">
      <c r="B42" s="28" t="s">
        <v>136</v>
      </c>
      <c r="C42" s="132">
        <f t="shared" ref="C42:P42" si="14">SUM(C43:C44)</f>
        <v>890787874</v>
      </c>
      <c r="D42" s="132">
        <f t="shared" si="14"/>
        <v>242245101.69</v>
      </c>
      <c r="E42" s="128">
        <f t="shared" si="14"/>
        <v>12728860.810000001</v>
      </c>
      <c r="F42" s="128">
        <f t="shared" si="14"/>
        <v>13577114.330000002</v>
      </c>
      <c r="G42" s="128">
        <f t="shared" si="14"/>
        <v>12546802.820000004</v>
      </c>
      <c r="H42" s="128">
        <f t="shared" si="14"/>
        <v>21300079.100000001</v>
      </c>
      <c r="I42" s="128">
        <f t="shared" si="14"/>
        <v>16660664.869999999</v>
      </c>
      <c r="J42" s="128">
        <f t="shared" si="14"/>
        <v>18182879.659999993</v>
      </c>
      <c r="K42" s="128">
        <f t="shared" si="14"/>
        <v>16635738.169999998</v>
      </c>
      <c r="L42" s="128">
        <f t="shared" si="14"/>
        <v>23597030.449999992</v>
      </c>
      <c r="M42" s="128">
        <f t="shared" si="14"/>
        <v>14795737.320000002</v>
      </c>
      <c r="N42" s="128">
        <f t="shared" si="14"/>
        <v>18780344.990000002</v>
      </c>
      <c r="O42" s="128">
        <f t="shared" si="14"/>
        <v>34179691.719999984</v>
      </c>
      <c r="P42" s="128">
        <f t="shared" si="14"/>
        <v>32053933.360000007</v>
      </c>
      <c r="Q42" s="128">
        <f t="shared" si="1"/>
        <v>235038877.60000002</v>
      </c>
      <c r="R42" s="12"/>
      <c r="S42" s="12"/>
      <c r="T42" s="12"/>
      <c r="U42" s="12"/>
      <c r="V42" s="12"/>
      <c r="W42" s="12"/>
      <c r="X42" s="12"/>
      <c r="Y42" s="12"/>
      <c r="Z42" s="12"/>
      <c r="AA42" s="12"/>
      <c r="AB42" s="12"/>
      <c r="AC42" s="12"/>
      <c r="AD42" s="12"/>
      <c r="AE42" s="12"/>
      <c r="AF42" s="117"/>
      <c r="AG42" s="117"/>
      <c r="AH42" s="117"/>
      <c r="AI42" s="117"/>
      <c r="AJ42" s="117"/>
      <c r="AK42" s="117"/>
      <c r="AL42" s="117"/>
      <c r="AM42" s="117"/>
      <c r="AN42" s="117"/>
      <c r="AO42" s="117"/>
    </row>
    <row r="43" spans="2:41" x14ac:dyDescent="0.25">
      <c r="B43" s="29" t="s">
        <v>137</v>
      </c>
      <c r="C43" s="133">
        <v>244768771</v>
      </c>
      <c r="D43" s="133">
        <v>240081576.26000002</v>
      </c>
      <c r="E43" s="133">
        <v>12728860.810000001</v>
      </c>
      <c r="F43" s="133">
        <v>13577114.330000002</v>
      </c>
      <c r="G43" s="133">
        <v>12546802.820000004</v>
      </c>
      <c r="H43" s="133">
        <v>21300079.100000001</v>
      </c>
      <c r="I43" s="133">
        <v>16660664.869999999</v>
      </c>
      <c r="J43" s="133">
        <v>18182879.659999993</v>
      </c>
      <c r="K43" s="133">
        <v>16635738.169999998</v>
      </c>
      <c r="L43" s="133">
        <v>22340926.169999991</v>
      </c>
      <c r="M43" s="133">
        <v>14795737.320000002</v>
      </c>
      <c r="N43" s="133">
        <v>18780344.990000002</v>
      </c>
      <c r="O43" s="133">
        <v>34179691.719999984</v>
      </c>
      <c r="P43" s="133">
        <v>32053933.360000007</v>
      </c>
      <c r="Q43" s="129">
        <f t="shared" si="1"/>
        <v>233782773.31999999</v>
      </c>
      <c r="R43" s="12"/>
      <c r="S43" s="12"/>
      <c r="T43" s="12"/>
      <c r="U43" s="12"/>
      <c r="V43" s="12"/>
      <c r="W43" s="12"/>
      <c r="X43" s="12"/>
      <c r="Y43" s="12"/>
      <c r="Z43" s="12"/>
      <c r="AA43" s="12"/>
      <c r="AB43" s="12"/>
      <c r="AC43" s="12"/>
      <c r="AD43" s="12"/>
      <c r="AE43" s="12"/>
      <c r="AF43" s="117"/>
      <c r="AG43" s="117"/>
      <c r="AH43" s="117"/>
      <c r="AI43" s="117"/>
      <c r="AJ43" s="117"/>
      <c r="AK43" s="117"/>
      <c r="AL43" s="117"/>
      <c r="AM43" s="117"/>
      <c r="AN43" s="117"/>
      <c r="AO43" s="117"/>
    </row>
    <row r="44" spans="2:41" x14ac:dyDescent="0.25">
      <c r="B44" s="29" t="s">
        <v>209</v>
      </c>
      <c r="C44" s="133">
        <v>646019103</v>
      </c>
      <c r="D44" s="133">
        <v>2163525.4299999774</v>
      </c>
      <c r="E44" s="133">
        <v>0</v>
      </c>
      <c r="F44" s="133">
        <v>0</v>
      </c>
      <c r="G44" s="133">
        <v>0</v>
      </c>
      <c r="H44" s="133">
        <v>0</v>
      </c>
      <c r="I44" s="133">
        <v>0</v>
      </c>
      <c r="J44" s="133">
        <v>0</v>
      </c>
      <c r="K44" s="133">
        <v>0</v>
      </c>
      <c r="L44" s="133">
        <v>1256104.28</v>
      </c>
      <c r="M44" s="133">
        <v>0</v>
      </c>
      <c r="N44" s="133">
        <v>0</v>
      </c>
      <c r="O44" s="133">
        <v>0</v>
      </c>
      <c r="P44" s="133">
        <v>0</v>
      </c>
      <c r="Q44" s="129">
        <f t="shared" si="1"/>
        <v>1256104.28</v>
      </c>
      <c r="R44" s="12"/>
      <c r="S44" s="12"/>
      <c r="T44" s="12"/>
      <c r="U44" s="12"/>
      <c r="V44" s="12"/>
      <c r="W44" s="12"/>
      <c r="X44" s="12"/>
      <c r="Y44" s="12"/>
      <c r="Z44" s="12"/>
      <c r="AA44" s="12"/>
      <c r="AB44" s="12"/>
      <c r="AC44" s="12"/>
      <c r="AD44" s="12"/>
      <c r="AE44" s="12"/>
      <c r="AF44" s="117"/>
      <c r="AG44" s="117"/>
      <c r="AH44" s="117"/>
      <c r="AI44" s="117"/>
      <c r="AJ44" s="117"/>
      <c r="AK44" s="117"/>
      <c r="AL44" s="117"/>
      <c r="AM44" s="117"/>
      <c r="AN44" s="117"/>
      <c r="AO44" s="117"/>
    </row>
    <row r="45" spans="2:41" x14ac:dyDescent="0.25">
      <c r="B45" s="28" t="s">
        <v>139</v>
      </c>
      <c r="C45" s="132">
        <f t="shared" ref="C45:K45" si="15">SUM(C46:C50)</f>
        <v>39775378020</v>
      </c>
      <c r="D45" s="132">
        <f t="shared" si="15"/>
        <v>47518676959.029991</v>
      </c>
      <c r="E45" s="128">
        <f t="shared" si="15"/>
        <v>527070352.21999997</v>
      </c>
      <c r="F45" s="128">
        <f t="shared" si="15"/>
        <v>1231254043.3999999</v>
      </c>
      <c r="G45" s="128">
        <f t="shared" si="15"/>
        <v>1468657002.5000002</v>
      </c>
      <c r="H45" s="128">
        <f t="shared" si="15"/>
        <v>1647338351.7500002</v>
      </c>
      <c r="I45" s="128">
        <f t="shared" si="15"/>
        <v>1222686661.5599997</v>
      </c>
      <c r="J45" s="128">
        <f t="shared" si="15"/>
        <v>2680394976.0400004</v>
      </c>
      <c r="K45" s="128">
        <f t="shared" si="15"/>
        <v>2426799903.9300017</v>
      </c>
      <c r="L45" s="128">
        <f>SUM(L46:L50)</f>
        <v>2367859440.4599996</v>
      </c>
      <c r="M45" s="128">
        <f>SUM(M46:M50)</f>
        <v>4220274373.6899977</v>
      </c>
      <c r="N45" s="128">
        <f>SUM(N46:N50)</f>
        <v>3254722461.4199996</v>
      </c>
      <c r="O45" s="128">
        <f>SUM(O46:O50)</f>
        <v>4011024673.8399982</v>
      </c>
      <c r="P45" s="128">
        <f>SUM(P46:P50)</f>
        <v>22217720318.159977</v>
      </c>
      <c r="Q45" s="128">
        <f>E45+F45+G45+H45+I45+J45+K45+L45+M45+O45+N45+P45</f>
        <v>47275802558.969971</v>
      </c>
      <c r="R45" s="12"/>
      <c r="S45" s="12"/>
      <c r="T45" s="12"/>
      <c r="U45" s="12"/>
      <c r="V45" s="12"/>
      <c r="W45" s="12"/>
      <c r="X45" s="12"/>
      <c r="Y45" s="12"/>
      <c r="Z45" s="12"/>
      <c r="AA45" s="12"/>
      <c r="AB45" s="12"/>
      <c r="AC45" s="12"/>
      <c r="AD45" s="12"/>
      <c r="AE45" s="12"/>
      <c r="AF45" s="117"/>
      <c r="AG45" s="117"/>
      <c r="AH45" s="117"/>
      <c r="AI45" s="117"/>
      <c r="AJ45" s="117"/>
      <c r="AK45" s="117"/>
      <c r="AL45" s="117"/>
      <c r="AM45" s="117"/>
      <c r="AN45" s="117"/>
      <c r="AO45" s="117"/>
    </row>
    <row r="46" spans="2:41" x14ac:dyDescent="0.25">
      <c r="B46" s="29" t="s">
        <v>140</v>
      </c>
      <c r="C46" s="133">
        <v>30220221567</v>
      </c>
      <c r="D46" s="133">
        <v>34340613832.569996</v>
      </c>
      <c r="E46" s="133">
        <v>373396485.58999997</v>
      </c>
      <c r="F46" s="133">
        <v>949611141.91999984</v>
      </c>
      <c r="G46" s="133">
        <v>916713398.77000034</v>
      </c>
      <c r="H46" s="133">
        <v>1101286012.7900002</v>
      </c>
      <c r="I46" s="133">
        <v>866359126.13999975</v>
      </c>
      <c r="J46" s="133">
        <v>1947574571.0700004</v>
      </c>
      <c r="K46" s="133">
        <v>1785721562.4300015</v>
      </c>
      <c r="L46" s="133">
        <v>1818962408.2899995</v>
      </c>
      <c r="M46" s="133">
        <v>3244734245.5499978</v>
      </c>
      <c r="N46" s="133">
        <v>2305610318.5999994</v>
      </c>
      <c r="O46" s="133">
        <v>1818241500.0599983</v>
      </c>
      <c r="P46" s="133">
        <v>17084034301.859978</v>
      </c>
      <c r="Q46" s="131">
        <f t="shared" si="1"/>
        <v>34212245073.069973</v>
      </c>
      <c r="R46" s="12"/>
      <c r="S46" s="12"/>
      <c r="T46" s="12"/>
      <c r="U46" s="12"/>
      <c r="V46" s="12"/>
      <c r="W46" s="12"/>
      <c r="X46" s="12"/>
      <c r="Y46" s="12"/>
      <c r="Z46" s="12"/>
      <c r="AA46" s="12"/>
      <c r="AB46" s="12"/>
      <c r="AC46" s="12"/>
      <c r="AD46" s="12"/>
      <c r="AE46" s="12"/>
      <c r="AF46" s="117"/>
      <c r="AG46" s="117"/>
      <c r="AH46" s="117"/>
      <c r="AI46" s="117"/>
      <c r="AJ46" s="117"/>
      <c r="AK46" s="117"/>
      <c r="AL46" s="117"/>
      <c r="AM46" s="117"/>
      <c r="AN46" s="117"/>
      <c r="AO46" s="117"/>
    </row>
    <row r="47" spans="2:41" x14ac:dyDescent="0.25">
      <c r="B47" s="29" t="s">
        <v>141</v>
      </c>
      <c r="C47" s="133">
        <v>54864887</v>
      </c>
      <c r="D47" s="133">
        <v>679885874</v>
      </c>
      <c r="E47" s="133">
        <v>1143967.3600000001</v>
      </c>
      <c r="F47" s="133">
        <v>1457209.96</v>
      </c>
      <c r="G47" s="133">
        <v>2213870.3899999997</v>
      </c>
      <c r="H47" s="133">
        <v>2619638.2000000002</v>
      </c>
      <c r="I47" s="133">
        <v>2356669.04</v>
      </c>
      <c r="J47" s="133">
        <v>181868375.31999999</v>
      </c>
      <c r="K47" s="133">
        <v>1935911.49</v>
      </c>
      <c r="L47" s="133">
        <v>1488725.1900000002</v>
      </c>
      <c r="M47" s="133">
        <v>444571558.35000002</v>
      </c>
      <c r="N47" s="133">
        <v>2507122.19</v>
      </c>
      <c r="O47" s="133">
        <v>9736520.9199999999</v>
      </c>
      <c r="P47" s="133">
        <v>18711125.709999997</v>
      </c>
      <c r="Q47" s="129">
        <f t="shared" si="1"/>
        <v>670610694.12</v>
      </c>
      <c r="R47" s="12"/>
      <c r="S47" s="12"/>
      <c r="T47" s="12"/>
      <c r="U47" s="12"/>
      <c r="V47" s="12"/>
      <c r="W47" s="12"/>
      <c r="X47" s="12"/>
      <c r="Y47" s="12"/>
      <c r="Z47" s="12"/>
      <c r="AA47" s="12"/>
      <c r="AB47" s="12"/>
      <c r="AC47" s="12"/>
      <c r="AD47" s="12"/>
      <c r="AE47" s="12"/>
      <c r="AF47" s="117"/>
      <c r="AG47" s="117"/>
      <c r="AH47" s="117"/>
      <c r="AI47" s="117"/>
      <c r="AJ47" s="117"/>
      <c r="AK47" s="117"/>
      <c r="AL47" s="117"/>
      <c r="AM47" s="117"/>
      <c r="AN47" s="117"/>
      <c r="AO47" s="117"/>
    </row>
    <row r="48" spans="2:41" x14ac:dyDescent="0.25">
      <c r="B48" s="29" t="s">
        <v>142</v>
      </c>
      <c r="C48" s="133">
        <v>5434775615</v>
      </c>
      <c r="D48" s="133">
        <v>8349215748.9400015</v>
      </c>
      <c r="E48" s="133">
        <v>73951480.930000007</v>
      </c>
      <c r="F48" s="133">
        <v>128305038.48</v>
      </c>
      <c r="G48" s="133">
        <v>366783592.92999995</v>
      </c>
      <c r="H48" s="133">
        <v>415346301.50000012</v>
      </c>
      <c r="I48" s="133">
        <v>206957315.31000003</v>
      </c>
      <c r="J48" s="133">
        <v>320915623.29999995</v>
      </c>
      <c r="K48" s="133">
        <v>302002572.69000012</v>
      </c>
      <c r="L48" s="133">
        <v>331547121.56999999</v>
      </c>
      <c r="M48" s="133">
        <v>280417877.41999996</v>
      </c>
      <c r="N48" s="133">
        <v>676564334.79000008</v>
      </c>
      <c r="O48" s="133">
        <v>1260950356.6000001</v>
      </c>
      <c r="P48" s="133">
        <v>3903640163.1700029</v>
      </c>
      <c r="Q48" s="129">
        <f t="shared" si="1"/>
        <v>8267381778.6900034</v>
      </c>
      <c r="R48" s="12"/>
      <c r="S48" s="12"/>
      <c r="T48" s="12"/>
      <c r="U48" s="12"/>
      <c r="V48" s="12"/>
      <c r="W48" s="12"/>
      <c r="X48" s="12"/>
      <c r="Y48" s="12"/>
      <c r="Z48" s="12"/>
      <c r="AA48" s="12"/>
      <c r="AB48" s="12"/>
      <c r="AC48" s="12"/>
      <c r="AD48" s="12"/>
      <c r="AE48" s="12"/>
      <c r="AF48" s="117"/>
      <c r="AG48" s="117"/>
      <c r="AH48" s="117"/>
      <c r="AI48" s="117"/>
      <c r="AJ48" s="117"/>
      <c r="AK48" s="117"/>
      <c r="AL48" s="117"/>
      <c r="AM48" s="117"/>
      <c r="AN48" s="117"/>
      <c r="AO48" s="117"/>
    </row>
    <row r="49" spans="2:41" x14ac:dyDescent="0.25">
      <c r="B49" s="29" t="s">
        <v>143</v>
      </c>
      <c r="C49" s="133">
        <v>240200000</v>
      </c>
      <c r="D49" s="133">
        <v>2320454377</v>
      </c>
      <c r="E49" s="133">
        <v>0</v>
      </c>
      <c r="F49" s="133">
        <v>2131.0100000000002</v>
      </c>
      <c r="G49" s="133">
        <v>16410762.93</v>
      </c>
      <c r="H49" s="133">
        <v>16387162.93</v>
      </c>
      <c r="I49" s="133">
        <v>30784076.969999999</v>
      </c>
      <c r="J49" s="133">
        <v>50585399.879999995</v>
      </c>
      <c r="K49" s="133">
        <v>206135000</v>
      </c>
      <c r="L49" s="133">
        <v>16819176.199999999</v>
      </c>
      <c r="M49" s="133">
        <v>49701577.939999998</v>
      </c>
      <c r="N49" s="133">
        <v>138400652.15000001</v>
      </c>
      <c r="O49" s="133">
        <v>752879630.69000006</v>
      </c>
      <c r="P49" s="133">
        <v>1038977720.39</v>
      </c>
      <c r="Q49" s="129">
        <f>E49+F49+G49+H49+I49+J49+K49+L49+M49+O49+N49+P49</f>
        <v>2317083291.0900002</v>
      </c>
      <c r="R49" s="12"/>
      <c r="S49" s="12"/>
      <c r="T49" s="12"/>
      <c r="U49" s="12"/>
      <c r="V49" s="12"/>
      <c r="W49" s="12"/>
      <c r="X49" s="12"/>
      <c r="Y49" s="12"/>
      <c r="Z49" s="12"/>
      <c r="AA49" s="12"/>
      <c r="AB49" s="12"/>
      <c r="AC49" s="12"/>
      <c r="AD49" s="12"/>
      <c r="AE49" s="12"/>
      <c r="AF49" s="117"/>
      <c r="AG49" s="117"/>
      <c r="AH49" s="117"/>
      <c r="AI49" s="117"/>
      <c r="AJ49" s="117"/>
      <c r="AK49" s="117"/>
      <c r="AL49" s="117"/>
      <c r="AM49" s="117"/>
      <c r="AN49" s="117"/>
      <c r="AO49" s="117"/>
    </row>
    <row r="50" spans="2:41" x14ac:dyDescent="0.25">
      <c r="B50" s="29" t="s">
        <v>144</v>
      </c>
      <c r="C50" s="133">
        <v>3825315951</v>
      </c>
      <c r="D50" s="133">
        <v>1828507126.52</v>
      </c>
      <c r="E50" s="133">
        <v>78578418.339999989</v>
      </c>
      <c r="F50" s="133">
        <v>151878522.03</v>
      </c>
      <c r="G50" s="133">
        <v>166535377.48000002</v>
      </c>
      <c r="H50" s="133">
        <v>111699236.33000001</v>
      </c>
      <c r="I50" s="133">
        <v>116229474.09999999</v>
      </c>
      <c r="J50" s="133">
        <v>179451006.46999997</v>
      </c>
      <c r="K50" s="133">
        <v>131004857.32000004</v>
      </c>
      <c r="L50" s="133">
        <v>199042009.20999998</v>
      </c>
      <c r="M50" s="133">
        <v>200849114.42999998</v>
      </c>
      <c r="N50" s="133">
        <v>131640033.69</v>
      </c>
      <c r="O50" s="133">
        <v>169216665.5699999</v>
      </c>
      <c r="P50" s="133">
        <v>172357007.03000003</v>
      </c>
      <c r="Q50" s="129">
        <f t="shared" ref="Q50:Q109" si="16">E50+F50+G50+H50+I50+J50+K50+L50+M50+O50+N50+P50</f>
        <v>1808481722</v>
      </c>
      <c r="R50" s="12"/>
      <c r="S50" s="12"/>
      <c r="T50" s="12"/>
      <c r="U50" s="12"/>
      <c r="V50" s="12"/>
      <c r="W50" s="12"/>
      <c r="X50" s="12"/>
      <c r="Y50" s="12"/>
      <c r="Z50" s="12"/>
      <c r="AA50" s="12"/>
      <c r="AB50" s="12"/>
      <c r="AC50" s="12"/>
      <c r="AD50" s="12"/>
      <c r="AE50" s="12"/>
      <c r="AF50" s="117"/>
      <c r="AG50" s="117"/>
      <c r="AH50" s="117"/>
      <c r="AI50" s="117"/>
      <c r="AJ50" s="117"/>
      <c r="AK50" s="117"/>
      <c r="AL50" s="117"/>
      <c r="AM50" s="117"/>
      <c r="AN50" s="117"/>
      <c r="AO50" s="117"/>
    </row>
    <row r="51" spans="2:41" x14ac:dyDescent="0.25">
      <c r="B51" s="28" t="s">
        <v>145</v>
      </c>
      <c r="C51" s="132">
        <f t="shared" ref="C51:K51" si="17">SUM(C52)</f>
        <v>182203020</v>
      </c>
      <c r="D51" s="132">
        <f t="shared" si="17"/>
        <v>1852759233.8799996</v>
      </c>
      <c r="E51" s="128">
        <f t="shared" si="17"/>
        <v>51056016.359999985</v>
      </c>
      <c r="F51" s="128">
        <f t="shared" si="17"/>
        <v>56689239.869999997</v>
      </c>
      <c r="G51" s="128">
        <f t="shared" si="17"/>
        <v>69103934.559999987</v>
      </c>
      <c r="H51" s="128">
        <f t="shared" si="17"/>
        <v>146533491.06999999</v>
      </c>
      <c r="I51" s="128">
        <f t="shared" si="17"/>
        <v>90947255.270000011</v>
      </c>
      <c r="J51" s="128">
        <f t="shared" si="17"/>
        <v>202470120.25</v>
      </c>
      <c r="K51" s="128">
        <f t="shared" si="17"/>
        <v>210514698.53999999</v>
      </c>
      <c r="L51" s="128">
        <f>SUM(L52)</f>
        <v>83188433.369999975</v>
      </c>
      <c r="M51" s="128">
        <f>SUM(M52)</f>
        <v>208617036.68000004</v>
      </c>
      <c r="N51" s="128">
        <f>SUM(N52)</f>
        <v>239801285.5999999</v>
      </c>
      <c r="O51" s="128">
        <f>SUM(O52)</f>
        <v>159729147.89000005</v>
      </c>
      <c r="P51" s="128">
        <f>SUM(P52)</f>
        <v>312405925.34000003</v>
      </c>
      <c r="Q51" s="128">
        <f t="shared" si="16"/>
        <v>1831056584.8000002</v>
      </c>
      <c r="R51" s="12"/>
      <c r="S51" s="12"/>
      <c r="T51" s="12"/>
      <c r="U51" s="12"/>
      <c r="V51" s="12"/>
      <c r="W51" s="12"/>
      <c r="X51" s="12"/>
      <c r="Y51" s="12"/>
      <c r="Z51" s="12"/>
      <c r="AA51" s="12"/>
      <c r="AB51" s="12"/>
      <c r="AC51" s="12"/>
      <c r="AD51" s="12"/>
      <c r="AE51" s="12"/>
      <c r="AF51" s="117"/>
      <c r="AG51" s="117"/>
      <c r="AH51" s="117"/>
      <c r="AI51" s="117"/>
      <c r="AJ51" s="117"/>
      <c r="AK51" s="117"/>
      <c r="AL51" s="117"/>
      <c r="AM51" s="117"/>
      <c r="AN51" s="117"/>
      <c r="AO51" s="117"/>
    </row>
    <row r="52" spans="2:41" x14ac:dyDescent="0.25">
      <c r="B52" s="29" t="s">
        <v>146</v>
      </c>
      <c r="C52" s="133">
        <v>182203020</v>
      </c>
      <c r="D52" s="133">
        <v>1852759233.8799996</v>
      </c>
      <c r="E52" s="133">
        <v>51056016.359999985</v>
      </c>
      <c r="F52" s="133">
        <v>56689239.869999997</v>
      </c>
      <c r="G52" s="133">
        <v>69103934.559999987</v>
      </c>
      <c r="H52" s="133">
        <v>146533491.06999999</v>
      </c>
      <c r="I52" s="133">
        <v>90947255.270000011</v>
      </c>
      <c r="J52" s="133">
        <v>202470120.25</v>
      </c>
      <c r="K52" s="133">
        <v>210514698.53999999</v>
      </c>
      <c r="L52" s="133">
        <v>83188433.369999975</v>
      </c>
      <c r="M52" s="133">
        <v>208617036.68000004</v>
      </c>
      <c r="N52" s="133">
        <v>239801285.5999999</v>
      </c>
      <c r="O52" s="133">
        <v>159729147.89000005</v>
      </c>
      <c r="P52" s="133">
        <v>312405925.34000003</v>
      </c>
      <c r="Q52" s="129">
        <f t="shared" si="16"/>
        <v>1831056584.8000002</v>
      </c>
      <c r="R52" s="12"/>
      <c r="S52" s="12"/>
      <c r="T52" s="12"/>
      <c r="U52" s="12"/>
      <c r="V52" s="12"/>
      <c r="W52" s="12"/>
      <c r="X52" s="12"/>
      <c r="Y52" s="12"/>
      <c r="Z52" s="12"/>
      <c r="AA52" s="12"/>
      <c r="AB52" s="12"/>
      <c r="AC52" s="12"/>
      <c r="AD52" s="12"/>
      <c r="AE52" s="12"/>
      <c r="AF52" s="117"/>
      <c r="AG52" s="117"/>
      <c r="AH52" s="117"/>
      <c r="AI52" s="117"/>
      <c r="AJ52" s="117"/>
      <c r="AK52" s="117"/>
      <c r="AL52" s="117"/>
      <c r="AM52" s="117"/>
      <c r="AN52" s="117"/>
      <c r="AO52" s="117"/>
    </row>
    <row r="53" spans="2:41" x14ac:dyDescent="0.25">
      <c r="B53" s="28" t="s">
        <v>147</v>
      </c>
      <c r="C53" s="132">
        <f t="shared" ref="C53:K53" si="18">SUM(C54)</f>
        <v>1528821197</v>
      </c>
      <c r="D53" s="132">
        <f t="shared" si="18"/>
        <v>209118820</v>
      </c>
      <c r="E53" s="128">
        <f t="shared" si="18"/>
        <v>15009103.67</v>
      </c>
      <c r="F53" s="128">
        <f t="shared" si="18"/>
        <v>15009103.67</v>
      </c>
      <c r="G53" s="128">
        <f t="shared" si="18"/>
        <v>15009103.67</v>
      </c>
      <c r="H53" s="128">
        <f t="shared" si="18"/>
        <v>15009103.67</v>
      </c>
      <c r="I53" s="128">
        <f t="shared" si="18"/>
        <v>15009103.67</v>
      </c>
      <c r="J53" s="128">
        <f t="shared" si="18"/>
        <v>15009103.67</v>
      </c>
      <c r="K53" s="128">
        <f t="shared" si="18"/>
        <v>15009103.67</v>
      </c>
      <c r="L53" s="128">
        <f>SUM(L54)</f>
        <v>15009103.67</v>
      </c>
      <c r="M53" s="128">
        <f>SUM(M54)</f>
        <v>15009103.67</v>
      </c>
      <c r="N53" s="128">
        <f>SUM(N54)</f>
        <v>15675770.34</v>
      </c>
      <c r="O53" s="128">
        <f>SUM(O54)</f>
        <v>42685290.390000001</v>
      </c>
      <c r="P53" s="128">
        <f>SUM(P54)</f>
        <v>15675770.34</v>
      </c>
      <c r="Q53" s="128">
        <f t="shared" si="16"/>
        <v>209118764.10000002</v>
      </c>
      <c r="R53" s="12"/>
      <c r="S53" s="12"/>
      <c r="T53" s="12"/>
      <c r="U53" s="12"/>
      <c r="V53" s="12"/>
      <c r="W53" s="12"/>
      <c r="X53" s="12"/>
      <c r="Y53" s="12"/>
      <c r="Z53" s="12"/>
      <c r="AA53" s="12"/>
      <c r="AB53" s="12"/>
      <c r="AC53" s="12"/>
      <c r="AD53" s="12"/>
      <c r="AE53" s="12"/>
      <c r="AF53" s="117"/>
      <c r="AG53" s="117"/>
      <c r="AH53" s="117"/>
      <c r="AI53" s="117"/>
      <c r="AJ53" s="117"/>
      <c r="AK53" s="117"/>
      <c r="AL53" s="117"/>
      <c r="AM53" s="117"/>
      <c r="AN53" s="117"/>
      <c r="AO53" s="117"/>
    </row>
    <row r="54" spans="2:41" x14ac:dyDescent="0.25">
      <c r="B54" s="29" t="s">
        <v>148</v>
      </c>
      <c r="C54" s="133">
        <v>1528821197</v>
      </c>
      <c r="D54" s="133">
        <v>209118820</v>
      </c>
      <c r="E54" s="133">
        <v>15009103.67</v>
      </c>
      <c r="F54" s="133">
        <v>15009103.67</v>
      </c>
      <c r="G54" s="133">
        <v>15009103.67</v>
      </c>
      <c r="H54" s="133">
        <v>15009103.67</v>
      </c>
      <c r="I54" s="133">
        <v>15009103.67</v>
      </c>
      <c r="J54" s="133">
        <v>15009103.67</v>
      </c>
      <c r="K54" s="133">
        <v>15009103.67</v>
      </c>
      <c r="L54" s="133">
        <v>15009103.67</v>
      </c>
      <c r="M54" s="133">
        <v>15009103.67</v>
      </c>
      <c r="N54" s="133">
        <v>15675770.34</v>
      </c>
      <c r="O54" s="133">
        <v>42685290.390000001</v>
      </c>
      <c r="P54" s="133">
        <v>15675770.34</v>
      </c>
      <c r="Q54" s="131">
        <f t="shared" si="16"/>
        <v>209118764.10000002</v>
      </c>
      <c r="R54" s="12"/>
      <c r="S54" s="12"/>
      <c r="T54" s="12"/>
      <c r="U54" s="12"/>
      <c r="V54" s="12"/>
      <c r="W54" s="12"/>
      <c r="X54" s="12"/>
      <c r="Y54" s="12"/>
      <c r="Z54" s="12"/>
      <c r="AA54" s="12"/>
      <c r="AB54" s="12"/>
      <c r="AC54" s="12"/>
      <c r="AD54" s="12"/>
      <c r="AE54" s="12"/>
      <c r="AF54" s="117"/>
      <c r="AG54" s="117"/>
      <c r="AH54" s="117"/>
      <c r="AI54" s="117"/>
      <c r="AJ54" s="117"/>
      <c r="AK54" s="117"/>
      <c r="AL54" s="117"/>
      <c r="AM54" s="117"/>
      <c r="AN54" s="117"/>
      <c r="AO54" s="117"/>
    </row>
    <row r="55" spans="2:41" x14ac:dyDescent="0.25">
      <c r="B55" s="28" t="s">
        <v>149</v>
      </c>
      <c r="C55" s="132">
        <f t="shared" ref="C55:P55" si="19">SUM(C56:C59)</f>
        <v>6274519760</v>
      </c>
      <c r="D55" s="132">
        <f t="shared" si="19"/>
        <v>4041668336.4099984</v>
      </c>
      <c r="E55" s="132">
        <f t="shared" si="19"/>
        <v>92053810.339999989</v>
      </c>
      <c r="F55" s="132">
        <f t="shared" si="19"/>
        <v>306613786.77999991</v>
      </c>
      <c r="G55" s="132">
        <f t="shared" si="19"/>
        <v>334563339.8599999</v>
      </c>
      <c r="H55" s="132">
        <f t="shared" si="19"/>
        <v>228708414.25</v>
      </c>
      <c r="I55" s="132">
        <f t="shared" si="19"/>
        <v>132319123.65999998</v>
      </c>
      <c r="J55" s="132">
        <f t="shared" si="19"/>
        <v>171383411.53999999</v>
      </c>
      <c r="K55" s="132">
        <f t="shared" si="19"/>
        <v>124583527.71000004</v>
      </c>
      <c r="L55" s="132">
        <f t="shared" si="19"/>
        <v>372712716.26000047</v>
      </c>
      <c r="M55" s="132">
        <f t="shared" si="19"/>
        <v>268115726.68999994</v>
      </c>
      <c r="N55" s="132">
        <f t="shared" si="19"/>
        <v>238653060.98000002</v>
      </c>
      <c r="O55" s="132">
        <f t="shared" si="19"/>
        <v>400490521.83000016</v>
      </c>
      <c r="P55" s="132">
        <f t="shared" si="19"/>
        <v>1298336289.6100011</v>
      </c>
      <c r="Q55" s="128">
        <f t="shared" si="16"/>
        <v>3968533729.5100012</v>
      </c>
      <c r="R55" s="12"/>
      <c r="S55" s="12"/>
      <c r="T55" s="12"/>
      <c r="U55" s="12"/>
      <c r="V55" s="12"/>
      <c r="W55" s="12"/>
      <c r="X55" s="12"/>
      <c r="Y55" s="12"/>
      <c r="Z55" s="12"/>
      <c r="AA55" s="12"/>
      <c r="AB55" s="12"/>
      <c r="AC55" s="12"/>
      <c r="AD55" s="12"/>
      <c r="AE55" s="12"/>
      <c r="AF55" s="117"/>
      <c r="AG55" s="117"/>
      <c r="AH55" s="117"/>
      <c r="AI55" s="117"/>
      <c r="AJ55" s="117"/>
      <c r="AK55" s="117"/>
      <c r="AL55" s="117"/>
      <c r="AM55" s="117"/>
      <c r="AN55" s="117"/>
      <c r="AO55" s="117"/>
    </row>
    <row r="56" spans="2:41" x14ac:dyDescent="0.25">
      <c r="B56" s="7" t="s">
        <v>150</v>
      </c>
      <c r="C56" s="141">
        <v>75000000</v>
      </c>
      <c r="D56" s="141">
        <v>24961521</v>
      </c>
      <c r="E56" s="141">
        <v>0</v>
      </c>
      <c r="F56" s="141">
        <v>0</v>
      </c>
      <c r="G56" s="141">
        <v>0</v>
      </c>
      <c r="H56" s="141">
        <v>0</v>
      </c>
      <c r="I56" s="141">
        <v>0</v>
      </c>
      <c r="J56" s="141">
        <v>0</v>
      </c>
      <c r="K56" s="141">
        <v>0</v>
      </c>
      <c r="L56" s="141">
        <v>24961520.859999999</v>
      </c>
      <c r="M56" s="141">
        <v>0</v>
      </c>
      <c r="N56" s="141">
        <v>0</v>
      </c>
      <c r="O56" s="141">
        <v>0</v>
      </c>
      <c r="P56" s="141">
        <v>0</v>
      </c>
      <c r="Q56" s="131">
        <f t="shared" si="16"/>
        <v>24961520.859999999</v>
      </c>
      <c r="R56" s="12"/>
      <c r="S56" s="12"/>
      <c r="T56" s="12"/>
      <c r="U56" s="12"/>
      <c r="V56" s="12"/>
      <c r="W56" s="12"/>
      <c r="X56" s="12"/>
      <c r="Y56" s="12"/>
      <c r="Z56" s="12"/>
      <c r="AA56" s="12"/>
      <c r="AB56" s="12"/>
      <c r="AC56" s="12"/>
      <c r="AD56" s="12"/>
      <c r="AE56" s="12"/>
      <c r="AF56" s="117"/>
      <c r="AG56" s="117"/>
      <c r="AH56" s="117"/>
      <c r="AI56" s="117"/>
      <c r="AJ56" s="117"/>
      <c r="AK56" s="117"/>
      <c r="AL56" s="117"/>
      <c r="AM56" s="117"/>
      <c r="AN56" s="117"/>
      <c r="AO56" s="117"/>
    </row>
    <row r="57" spans="2:41" x14ac:dyDescent="0.25">
      <c r="B57" s="7" t="s">
        <v>238</v>
      </c>
      <c r="C57" s="141">
        <v>10255804</v>
      </c>
      <c r="D57" s="141">
        <v>9442569.8100000005</v>
      </c>
      <c r="E57" s="141">
        <v>0</v>
      </c>
      <c r="F57" s="141">
        <v>0</v>
      </c>
      <c r="G57" s="141">
        <v>0</v>
      </c>
      <c r="H57" s="141">
        <v>0</v>
      </c>
      <c r="I57" s="141">
        <v>0</v>
      </c>
      <c r="J57" s="141">
        <v>801533.82</v>
      </c>
      <c r="K57" s="141">
        <v>0</v>
      </c>
      <c r="L57" s="141">
        <v>0</v>
      </c>
      <c r="M57" s="141">
        <v>0</v>
      </c>
      <c r="N57" s="141">
        <v>0</v>
      </c>
      <c r="O57" s="141">
        <v>2559648.41</v>
      </c>
      <c r="P57" s="141">
        <v>350</v>
      </c>
      <c r="Q57" s="131">
        <f t="shared" si="16"/>
        <v>3361532.23</v>
      </c>
      <c r="R57" s="12"/>
      <c r="S57" s="12"/>
      <c r="T57" s="12"/>
      <c r="U57" s="12"/>
      <c r="V57" s="12"/>
      <c r="W57" s="12"/>
      <c r="X57" s="12"/>
      <c r="Y57" s="12"/>
      <c r="Z57" s="12"/>
      <c r="AA57" s="12"/>
      <c r="AB57" s="12"/>
      <c r="AC57" s="12"/>
      <c r="AD57" s="12"/>
      <c r="AE57" s="12"/>
      <c r="AF57" s="117"/>
      <c r="AG57" s="117"/>
      <c r="AH57" s="117"/>
      <c r="AI57" s="117"/>
      <c r="AJ57" s="117"/>
      <c r="AK57" s="117"/>
      <c r="AL57" s="117"/>
      <c r="AM57" s="117"/>
      <c r="AN57" s="117"/>
      <c r="AO57" s="117"/>
    </row>
    <row r="58" spans="2:41" x14ac:dyDescent="0.25">
      <c r="B58" s="29" t="s">
        <v>151</v>
      </c>
      <c r="C58" s="133">
        <v>5989263956</v>
      </c>
      <c r="D58" s="133">
        <v>4007264245.5999985</v>
      </c>
      <c r="E58" s="133">
        <v>92053810.339999989</v>
      </c>
      <c r="F58" s="133">
        <v>306613786.77999991</v>
      </c>
      <c r="G58" s="133">
        <v>334563339.8599999</v>
      </c>
      <c r="H58" s="133">
        <v>228708414.25</v>
      </c>
      <c r="I58" s="133">
        <v>132319123.65999998</v>
      </c>
      <c r="J58" s="133">
        <v>170581877.72</v>
      </c>
      <c r="K58" s="133">
        <v>124583527.71000004</v>
      </c>
      <c r="L58" s="133">
        <v>347751195.40000045</v>
      </c>
      <c r="M58" s="133">
        <v>268115726.68999994</v>
      </c>
      <c r="N58" s="133">
        <v>238653060.98000002</v>
      </c>
      <c r="O58" s="133">
        <v>397930873.42000014</v>
      </c>
      <c r="P58" s="133">
        <v>1298335939.6100011</v>
      </c>
      <c r="Q58" s="131">
        <f t="shared" si="16"/>
        <v>3940210676.4200015</v>
      </c>
      <c r="R58" s="12"/>
      <c r="S58" s="12"/>
      <c r="T58" s="12"/>
      <c r="U58" s="12"/>
      <c r="V58" s="12"/>
      <c r="W58" s="12"/>
      <c r="X58" s="12"/>
      <c r="Y58" s="12"/>
      <c r="Z58" s="12"/>
      <c r="AA58" s="12"/>
      <c r="AB58" s="12"/>
      <c r="AC58" s="12"/>
      <c r="AD58" s="12"/>
      <c r="AE58" s="12"/>
      <c r="AF58" s="117"/>
      <c r="AG58" s="117"/>
      <c r="AH58" s="117"/>
      <c r="AI58" s="117"/>
      <c r="AJ58" s="117"/>
      <c r="AK58" s="117"/>
      <c r="AL58" s="117"/>
      <c r="AM58" s="117"/>
      <c r="AN58" s="117"/>
      <c r="AO58" s="117"/>
    </row>
    <row r="59" spans="2:41" x14ac:dyDescent="0.25">
      <c r="B59" s="29" t="s">
        <v>152</v>
      </c>
      <c r="C59" s="133">
        <v>200000000</v>
      </c>
      <c r="D59" s="133">
        <v>0</v>
      </c>
      <c r="E59" s="133">
        <v>0</v>
      </c>
      <c r="F59" s="133">
        <v>0</v>
      </c>
      <c r="G59" s="133">
        <v>0</v>
      </c>
      <c r="H59" s="133">
        <v>0</v>
      </c>
      <c r="I59" s="133">
        <v>0</v>
      </c>
      <c r="J59" s="133">
        <v>0</v>
      </c>
      <c r="K59" s="133">
        <v>0</v>
      </c>
      <c r="L59" s="133">
        <v>0</v>
      </c>
      <c r="M59" s="133">
        <v>0</v>
      </c>
      <c r="N59" s="133">
        <v>0</v>
      </c>
      <c r="O59" s="133">
        <v>0</v>
      </c>
      <c r="P59" s="133">
        <v>0</v>
      </c>
      <c r="Q59" s="131">
        <f t="shared" si="16"/>
        <v>0</v>
      </c>
      <c r="R59" s="12"/>
      <c r="S59" s="12"/>
      <c r="T59" s="12"/>
      <c r="U59" s="12"/>
      <c r="V59" s="12"/>
      <c r="W59" s="12"/>
      <c r="X59" s="12"/>
      <c r="Y59" s="12"/>
      <c r="Z59" s="12"/>
      <c r="AA59" s="12"/>
      <c r="AB59" s="12"/>
      <c r="AC59" s="12"/>
      <c r="AD59" s="12"/>
      <c r="AE59" s="12"/>
      <c r="AF59" s="117"/>
      <c r="AG59" s="117"/>
      <c r="AH59" s="117"/>
      <c r="AI59" s="117"/>
      <c r="AJ59" s="117"/>
      <c r="AK59" s="117"/>
      <c r="AL59" s="117"/>
      <c r="AM59" s="117"/>
      <c r="AN59" s="117"/>
      <c r="AO59" s="117"/>
    </row>
    <row r="60" spans="2:41" x14ac:dyDescent="0.25">
      <c r="B60" s="24" t="s">
        <v>153</v>
      </c>
      <c r="C60" s="140">
        <f t="shared" ref="C60:P60" si="20">C61+C64</f>
        <v>6755359244</v>
      </c>
      <c r="D60" s="140">
        <f t="shared" si="20"/>
        <v>7218348735.829999</v>
      </c>
      <c r="E60" s="127">
        <f>E61+E64</f>
        <v>136884120.66</v>
      </c>
      <c r="F60" s="127">
        <f t="shared" si="20"/>
        <v>191472952.41999993</v>
      </c>
      <c r="G60" s="127">
        <f t="shared" si="20"/>
        <v>309035765.72000003</v>
      </c>
      <c r="H60" s="127">
        <f t="shared" si="20"/>
        <v>288991371.36999989</v>
      </c>
      <c r="I60" s="127">
        <f t="shared" si="20"/>
        <v>352581259.75</v>
      </c>
      <c r="J60" s="127">
        <f t="shared" si="20"/>
        <v>463845412.02999985</v>
      </c>
      <c r="K60" s="127">
        <f t="shared" si="20"/>
        <v>425689422.62999976</v>
      </c>
      <c r="L60" s="127">
        <f t="shared" si="20"/>
        <v>587949506.21999979</v>
      </c>
      <c r="M60" s="127">
        <f t="shared" si="20"/>
        <v>628927638.13000011</v>
      </c>
      <c r="N60" s="127">
        <f t="shared" si="20"/>
        <v>739115514.0999999</v>
      </c>
      <c r="O60" s="127">
        <f t="shared" si="20"/>
        <v>719615235.48000002</v>
      </c>
      <c r="P60" s="127">
        <f t="shared" si="20"/>
        <v>2096740582.8500009</v>
      </c>
      <c r="Q60" s="127">
        <f t="shared" si="16"/>
        <v>6940848781.3600006</v>
      </c>
      <c r="R60" s="12"/>
      <c r="S60" s="12"/>
      <c r="T60" s="12"/>
      <c r="U60" s="12"/>
      <c r="V60" s="12"/>
      <c r="W60" s="12"/>
      <c r="X60" s="12"/>
      <c r="Y60" s="12"/>
      <c r="Z60" s="12"/>
      <c r="AA60" s="12"/>
      <c r="AB60" s="12"/>
      <c r="AC60" s="12"/>
      <c r="AD60" s="12"/>
      <c r="AE60" s="12"/>
      <c r="AF60" s="117"/>
      <c r="AG60" s="117"/>
      <c r="AH60" s="117"/>
      <c r="AI60" s="117"/>
      <c r="AJ60" s="117"/>
      <c r="AK60" s="117"/>
      <c r="AL60" s="117"/>
      <c r="AM60" s="117"/>
      <c r="AN60" s="117"/>
      <c r="AO60" s="117"/>
    </row>
    <row r="61" spans="2:41" x14ac:dyDescent="0.25">
      <c r="B61" s="28" t="s">
        <v>154</v>
      </c>
      <c r="C61" s="132">
        <f t="shared" ref="C61:P61" si="21">SUM(C62:C63)</f>
        <v>1477196960</v>
      </c>
      <c r="D61" s="132">
        <f t="shared" si="21"/>
        <v>2377983097.5</v>
      </c>
      <c r="E61" s="128">
        <f t="shared" si="21"/>
        <v>55365727.139999993</v>
      </c>
      <c r="F61" s="128">
        <f t="shared" si="21"/>
        <v>61507939.049999997</v>
      </c>
      <c r="G61" s="128">
        <f t="shared" si="21"/>
        <v>134710341.44</v>
      </c>
      <c r="H61" s="128">
        <f t="shared" si="21"/>
        <v>116376993.70999998</v>
      </c>
      <c r="I61" s="128">
        <f t="shared" si="21"/>
        <v>132100255.74999997</v>
      </c>
      <c r="J61" s="128">
        <f t="shared" si="21"/>
        <v>191859544.47999999</v>
      </c>
      <c r="K61" s="128">
        <f t="shared" si="21"/>
        <v>170660860.87999997</v>
      </c>
      <c r="L61" s="128">
        <f t="shared" si="21"/>
        <v>164360616.09999996</v>
      </c>
      <c r="M61" s="128">
        <f t="shared" si="21"/>
        <v>152158500.97000003</v>
      </c>
      <c r="N61" s="128">
        <f t="shared" si="21"/>
        <v>216020445.89999998</v>
      </c>
      <c r="O61" s="128">
        <f t="shared" si="21"/>
        <v>281084668.39999986</v>
      </c>
      <c r="P61" s="128">
        <f t="shared" si="21"/>
        <v>624057510.59000003</v>
      </c>
      <c r="Q61" s="128">
        <f t="shared" si="16"/>
        <v>2300263404.4099998</v>
      </c>
      <c r="R61" s="12"/>
      <c r="S61" s="12"/>
      <c r="T61" s="12"/>
      <c r="U61" s="12"/>
      <c r="V61" s="12"/>
      <c r="W61" s="12"/>
      <c r="X61" s="12"/>
      <c r="Y61" s="12"/>
      <c r="Z61" s="12"/>
      <c r="AA61" s="12"/>
      <c r="AB61" s="12"/>
      <c r="AC61" s="12"/>
      <c r="AD61" s="12"/>
      <c r="AE61" s="12"/>
      <c r="AF61" s="117"/>
      <c r="AG61" s="117"/>
      <c r="AH61" s="117"/>
      <c r="AI61" s="117"/>
      <c r="AJ61" s="117"/>
      <c r="AK61" s="117"/>
      <c r="AL61" s="117"/>
      <c r="AM61" s="117"/>
      <c r="AN61" s="117"/>
    </row>
    <row r="62" spans="2:41" x14ac:dyDescent="0.25">
      <c r="B62" s="29" t="s">
        <v>155</v>
      </c>
      <c r="C62" s="133">
        <v>968568461</v>
      </c>
      <c r="D62" s="133">
        <v>1491206600.4300001</v>
      </c>
      <c r="E62" s="133">
        <v>42600714.529999994</v>
      </c>
      <c r="F62" s="133">
        <v>48377493.909999996</v>
      </c>
      <c r="G62" s="133">
        <v>76249262.37000002</v>
      </c>
      <c r="H62" s="133">
        <v>76011758.62999998</v>
      </c>
      <c r="I62" s="133">
        <v>86053571.479999989</v>
      </c>
      <c r="J62" s="133">
        <v>113072475.60000001</v>
      </c>
      <c r="K62" s="133">
        <v>99301028.48999995</v>
      </c>
      <c r="L62" s="133">
        <v>104586727.88999996</v>
      </c>
      <c r="M62" s="133">
        <v>99307639.740000024</v>
      </c>
      <c r="N62" s="133">
        <v>96109918.029999971</v>
      </c>
      <c r="O62" s="133">
        <v>145774656.04999992</v>
      </c>
      <c r="P62" s="133">
        <v>441463339.79000008</v>
      </c>
      <c r="Q62" s="129">
        <f t="shared" si="16"/>
        <v>1428908586.51</v>
      </c>
      <c r="R62" s="12"/>
      <c r="S62" s="12"/>
      <c r="T62" s="12"/>
      <c r="U62" s="12"/>
      <c r="V62" s="12"/>
      <c r="W62" s="12"/>
      <c r="X62" s="12"/>
      <c r="Y62" s="12"/>
      <c r="Z62" s="12"/>
      <c r="AA62" s="12"/>
      <c r="AB62" s="12"/>
      <c r="AC62" s="12"/>
      <c r="AD62" s="12"/>
      <c r="AE62" s="12"/>
      <c r="AF62" s="117"/>
      <c r="AG62" s="117"/>
      <c r="AH62" s="117"/>
      <c r="AI62" s="117"/>
      <c r="AJ62" s="117"/>
      <c r="AK62" s="117"/>
      <c r="AL62" s="117"/>
      <c r="AM62" s="117"/>
      <c r="AN62" s="117"/>
    </row>
    <row r="63" spans="2:41" x14ac:dyDescent="0.25">
      <c r="B63" s="29" t="s">
        <v>156</v>
      </c>
      <c r="C63" s="133">
        <v>508628499</v>
      </c>
      <c r="D63" s="133">
        <v>886776497.07000005</v>
      </c>
      <c r="E63" s="133">
        <v>12765012.609999999</v>
      </c>
      <c r="F63" s="133">
        <v>13130445.139999999</v>
      </c>
      <c r="G63" s="133">
        <v>58461079.069999993</v>
      </c>
      <c r="H63" s="133">
        <v>40365235.079999998</v>
      </c>
      <c r="I63" s="133">
        <v>46046684.269999981</v>
      </c>
      <c r="J63" s="133">
        <v>78787068.87999998</v>
      </c>
      <c r="K63" s="133">
        <v>71359832.390000015</v>
      </c>
      <c r="L63" s="133">
        <v>59773888.210000001</v>
      </c>
      <c r="M63" s="133">
        <v>52850861.230000012</v>
      </c>
      <c r="N63" s="133">
        <v>119910527.86999999</v>
      </c>
      <c r="O63" s="133">
        <v>135310012.34999996</v>
      </c>
      <c r="P63" s="133">
        <v>182594170.79999998</v>
      </c>
      <c r="Q63" s="129">
        <f>E63+F63+G63+H63+I63+J63+K63+L63+M63+O63+N63+P63</f>
        <v>871354817.89999986</v>
      </c>
      <c r="R63" s="12"/>
      <c r="S63" s="12"/>
      <c r="T63" s="12"/>
      <c r="U63" s="12"/>
      <c r="V63" s="12"/>
      <c r="W63" s="12"/>
      <c r="X63" s="12"/>
      <c r="Y63" s="12"/>
      <c r="Z63" s="12"/>
      <c r="AA63" s="12"/>
      <c r="AB63" s="12"/>
      <c r="AC63" s="12"/>
      <c r="AD63" s="12"/>
      <c r="AE63" s="12"/>
      <c r="AF63" s="117"/>
      <c r="AG63" s="117"/>
      <c r="AH63" s="117"/>
      <c r="AI63" s="117"/>
      <c r="AJ63" s="117"/>
      <c r="AK63" s="117"/>
      <c r="AL63" s="117"/>
      <c r="AM63" s="117"/>
      <c r="AN63" s="117"/>
    </row>
    <row r="64" spans="2:41" x14ac:dyDescent="0.25">
      <c r="B64" s="28" t="s">
        <v>158</v>
      </c>
      <c r="C64" s="132">
        <f t="shared" ref="C64:K64" si="22">SUM(C65:C67)</f>
        <v>5278162284</v>
      </c>
      <c r="D64" s="132">
        <f t="shared" si="22"/>
        <v>4840365638.329999</v>
      </c>
      <c r="E64" s="128">
        <f t="shared" si="22"/>
        <v>81518393.520000011</v>
      </c>
      <c r="F64" s="128">
        <f t="shared" si="22"/>
        <v>129965013.36999993</v>
      </c>
      <c r="G64" s="128">
        <f t="shared" si="22"/>
        <v>174325424.28</v>
      </c>
      <c r="H64" s="128">
        <f t="shared" si="22"/>
        <v>172614377.65999991</v>
      </c>
      <c r="I64" s="128">
        <f t="shared" si="22"/>
        <v>220481004.00000003</v>
      </c>
      <c r="J64" s="128">
        <f t="shared" si="22"/>
        <v>271985867.54999983</v>
      </c>
      <c r="K64" s="128">
        <f t="shared" si="22"/>
        <v>255028561.74999976</v>
      </c>
      <c r="L64" s="128">
        <f>SUM(L65:L67)</f>
        <v>423588890.11999983</v>
      </c>
      <c r="M64" s="128">
        <f>SUM(M65:M67)</f>
        <v>476769137.16000009</v>
      </c>
      <c r="N64" s="128">
        <f>SUM(N65:N67)</f>
        <v>523095068.19999993</v>
      </c>
      <c r="O64" s="128">
        <f>SUM(O65:O67)</f>
        <v>438530567.0800001</v>
      </c>
      <c r="P64" s="128">
        <f>SUM(P65:P67)</f>
        <v>1472683072.2600007</v>
      </c>
      <c r="Q64" s="128">
        <f t="shared" si="16"/>
        <v>4640585376.9500008</v>
      </c>
      <c r="R64" s="12"/>
      <c r="S64" s="12"/>
      <c r="T64" s="12"/>
      <c r="U64" s="12"/>
      <c r="V64" s="12"/>
      <c r="W64" s="12"/>
      <c r="X64" s="12"/>
      <c r="Y64" s="12"/>
      <c r="Z64" s="12"/>
      <c r="AA64" s="12"/>
      <c r="AB64" s="12"/>
      <c r="AC64" s="12"/>
      <c r="AD64" s="12"/>
      <c r="AE64" s="12"/>
      <c r="AF64" s="117"/>
      <c r="AG64" s="117"/>
      <c r="AH64" s="117"/>
      <c r="AI64" s="117"/>
      <c r="AJ64" s="117"/>
      <c r="AK64" s="117"/>
      <c r="AL64" s="117"/>
      <c r="AM64" s="117"/>
      <c r="AN64" s="117"/>
    </row>
    <row r="65" spans="2:40" x14ac:dyDescent="0.25">
      <c r="B65" s="29" t="s">
        <v>159</v>
      </c>
      <c r="C65" s="133">
        <v>4924527527</v>
      </c>
      <c r="D65" s="133">
        <v>3679454045.8599992</v>
      </c>
      <c r="E65" s="133">
        <v>68586594.890000015</v>
      </c>
      <c r="F65" s="133">
        <v>116242221.25999993</v>
      </c>
      <c r="G65" s="133">
        <v>157575518.84999999</v>
      </c>
      <c r="H65" s="133">
        <v>141818602.27999991</v>
      </c>
      <c r="I65" s="133">
        <v>180455453.93000004</v>
      </c>
      <c r="J65" s="133">
        <v>228494155.28999984</v>
      </c>
      <c r="K65" s="133">
        <v>184096008.45999977</v>
      </c>
      <c r="L65" s="133">
        <v>318356434.45999986</v>
      </c>
      <c r="M65" s="133">
        <v>269318886.19000012</v>
      </c>
      <c r="N65" s="133">
        <v>317264271.79999989</v>
      </c>
      <c r="O65" s="133">
        <v>377934692.16000009</v>
      </c>
      <c r="P65" s="133">
        <v>1181970661.1000009</v>
      </c>
      <c r="Q65" s="129">
        <f t="shared" si="16"/>
        <v>3542113500.6700001</v>
      </c>
      <c r="R65" s="12"/>
      <c r="S65" s="12"/>
      <c r="T65" s="12"/>
      <c r="U65" s="12"/>
      <c r="V65" s="12"/>
      <c r="W65" s="12"/>
      <c r="X65" s="12"/>
      <c r="Y65" s="12"/>
      <c r="Z65" s="12"/>
      <c r="AA65" s="12"/>
      <c r="AB65" s="12"/>
      <c r="AC65" s="12"/>
      <c r="AD65" s="12"/>
      <c r="AE65" s="12"/>
      <c r="AF65" s="117"/>
      <c r="AG65" s="117"/>
      <c r="AH65" s="117"/>
      <c r="AI65" s="117"/>
      <c r="AJ65" s="117"/>
      <c r="AK65" s="117"/>
      <c r="AL65" s="117"/>
      <c r="AM65" s="117"/>
      <c r="AN65" s="117"/>
    </row>
    <row r="66" spans="2:40" x14ac:dyDescent="0.25">
      <c r="B66" s="29" t="s">
        <v>160</v>
      </c>
      <c r="C66" s="133">
        <v>0</v>
      </c>
      <c r="D66" s="133">
        <v>547804010.99999988</v>
      </c>
      <c r="E66" s="133">
        <v>0</v>
      </c>
      <c r="F66" s="133">
        <v>0</v>
      </c>
      <c r="G66" s="133">
        <v>0</v>
      </c>
      <c r="H66" s="133">
        <v>0</v>
      </c>
      <c r="I66" s="133">
        <v>0</v>
      </c>
      <c r="J66" s="133">
        <v>2646798.2800000003</v>
      </c>
      <c r="K66" s="133">
        <v>20864251.549999997</v>
      </c>
      <c r="L66" s="133">
        <v>56117443.18</v>
      </c>
      <c r="M66" s="133">
        <v>164602861.13</v>
      </c>
      <c r="N66" s="133">
        <v>100711305.15000001</v>
      </c>
      <c r="O66" s="133">
        <v>5392973.5599999996</v>
      </c>
      <c r="P66" s="133">
        <v>170149667.12</v>
      </c>
      <c r="Q66" s="129">
        <f t="shared" si="16"/>
        <v>520485299.97000003</v>
      </c>
      <c r="R66" s="12"/>
      <c r="S66" s="12"/>
      <c r="T66" s="12"/>
      <c r="U66" s="12"/>
      <c r="V66" s="12"/>
      <c r="W66" s="12"/>
      <c r="X66" s="12"/>
      <c r="Y66" s="12"/>
      <c r="Z66" s="12"/>
      <c r="AA66" s="12"/>
      <c r="AB66" s="12"/>
      <c r="AC66" s="12"/>
      <c r="AD66" s="12"/>
      <c r="AE66" s="12"/>
      <c r="AF66" s="117"/>
      <c r="AG66" s="117"/>
      <c r="AH66" s="117"/>
      <c r="AI66" s="117"/>
      <c r="AJ66" s="117"/>
      <c r="AK66" s="117"/>
      <c r="AL66" s="117"/>
      <c r="AM66" s="117"/>
      <c r="AN66" s="117"/>
    </row>
    <row r="67" spans="2:40" x14ac:dyDescent="0.25">
      <c r="B67" s="29" t="s">
        <v>161</v>
      </c>
      <c r="C67" s="133">
        <v>353634757</v>
      </c>
      <c r="D67" s="133">
        <v>613107581.47000003</v>
      </c>
      <c r="E67" s="133">
        <v>12931798.629999995</v>
      </c>
      <c r="F67" s="133">
        <v>13722792.109999998</v>
      </c>
      <c r="G67" s="133">
        <v>16749905.429999998</v>
      </c>
      <c r="H67" s="133">
        <v>30795775.379999995</v>
      </c>
      <c r="I67" s="133">
        <v>40025550.069999993</v>
      </c>
      <c r="J67" s="133">
        <v>40844913.980000004</v>
      </c>
      <c r="K67" s="133">
        <v>50068301.74000001</v>
      </c>
      <c r="L67" s="133">
        <v>49115012.479999974</v>
      </c>
      <c r="M67" s="133">
        <v>42847389.839999996</v>
      </c>
      <c r="N67" s="133">
        <v>105119491.24999999</v>
      </c>
      <c r="O67" s="133">
        <v>55202901.359999999</v>
      </c>
      <c r="P67" s="133">
        <v>120562744.03999992</v>
      </c>
      <c r="Q67" s="129">
        <f t="shared" si="16"/>
        <v>577986576.30999982</v>
      </c>
      <c r="R67" s="12"/>
      <c r="S67" s="12"/>
      <c r="T67" s="12"/>
      <c r="U67" s="12"/>
      <c r="V67" s="12"/>
      <c r="W67" s="12"/>
      <c r="X67" s="12"/>
      <c r="Y67" s="12"/>
      <c r="Z67" s="12"/>
      <c r="AA67" s="12"/>
      <c r="AB67" s="12"/>
      <c r="AC67" s="12"/>
      <c r="AD67" s="12"/>
      <c r="AE67" s="12"/>
      <c r="AF67" s="117"/>
      <c r="AG67" s="117"/>
      <c r="AH67" s="117"/>
      <c r="AI67" s="117"/>
      <c r="AJ67" s="117"/>
      <c r="AK67" s="117"/>
      <c r="AL67" s="117"/>
      <c r="AM67" s="117"/>
      <c r="AN67" s="117"/>
    </row>
    <row r="68" spans="2:40" x14ac:dyDescent="0.25">
      <c r="B68" s="24" t="s">
        <v>162</v>
      </c>
      <c r="C68" s="140">
        <f t="shared" ref="C68:K68" si="23">C69+C74+C79+C87+C99</f>
        <v>416473656021</v>
      </c>
      <c r="D68" s="140">
        <f t="shared" si="23"/>
        <v>474674080169.81995</v>
      </c>
      <c r="E68" s="127">
        <f t="shared" si="23"/>
        <v>26038698277.359993</v>
      </c>
      <c r="F68" s="127">
        <f t="shared" si="23"/>
        <v>33691685356.069996</v>
      </c>
      <c r="G68" s="127">
        <f t="shared" si="23"/>
        <v>38920311512.430008</v>
      </c>
      <c r="H68" s="127">
        <f t="shared" si="23"/>
        <v>41153428536.980011</v>
      </c>
      <c r="I68" s="127">
        <f t="shared" si="23"/>
        <v>33316016862.16</v>
      </c>
      <c r="J68" s="127">
        <f t="shared" si="23"/>
        <v>34641904954.32</v>
      </c>
      <c r="K68" s="127">
        <f t="shared" si="23"/>
        <v>34078200758.370003</v>
      </c>
      <c r="L68" s="127">
        <f>L69+L74+L79+L87+L99</f>
        <v>36048522902.869995</v>
      </c>
      <c r="M68" s="127">
        <f>M69+M74+M79+M87+M99</f>
        <v>39574072096.009995</v>
      </c>
      <c r="N68" s="127">
        <f>N69+N74+N79+N87+N99</f>
        <v>35278752381.889999</v>
      </c>
      <c r="O68" s="127">
        <f>O69+O74+O79+O87+O99</f>
        <v>52398031692.729996</v>
      </c>
      <c r="P68" s="127">
        <f>P69+P74+P79+P87+P99</f>
        <v>66413695771.520004</v>
      </c>
      <c r="Q68" s="127">
        <f t="shared" si="16"/>
        <v>471553321102.71008</v>
      </c>
      <c r="R68" s="12"/>
      <c r="S68" s="12"/>
      <c r="T68" s="12"/>
      <c r="U68" s="12"/>
      <c r="V68" s="12"/>
      <c r="W68" s="12"/>
      <c r="X68" s="12"/>
      <c r="Y68" s="12"/>
      <c r="Z68" s="12"/>
      <c r="AA68" s="12"/>
      <c r="AB68" s="12"/>
      <c r="AC68" s="12"/>
      <c r="AD68" s="12"/>
      <c r="AE68" s="12"/>
      <c r="AF68" s="117"/>
      <c r="AG68" s="117"/>
      <c r="AH68" s="117"/>
      <c r="AI68" s="117"/>
      <c r="AJ68" s="117"/>
      <c r="AK68" s="117"/>
      <c r="AL68" s="117"/>
      <c r="AM68" s="117"/>
      <c r="AN68" s="117"/>
    </row>
    <row r="69" spans="2:40" x14ac:dyDescent="0.25">
      <c r="B69" s="28" t="s">
        <v>163</v>
      </c>
      <c r="C69" s="132">
        <f>SUM(C70:C73)</f>
        <v>17669577548</v>
      </c>
      <c r="D69" s="132">
        <f>SUM(D70:D73)</f>
        <v>21202861644.079998</v>
      </c>
      <c r="E69" s="128">
        <f>SUM(E70:E73)</f>
        <v>196598041.21000001</v>
      </c>
      <c r="F69" s="128">
        <f t="shared" ref="F69:M69" si="24">SUM(F70:F73)</f>
        <v>455695609</v>
      </c>
      <c r="G69" s="128">
        <f t="shared" si="24"/>
        <v>2092291040.51</v>
      </c>
      <c r="H69" s="128">
        <f t="shared" si="24"/>
        <v>1076092081.3099999</v>
      </c>
      <c r="I69" s="128">
        <f t="shared" si="24"/>
        <v>2277431973.3899999</v>
      </c>
      <c r="J69" s="128">
        <f t="shared" si="24"/>
        <v>1854993784.22</v>
      </c>
      <c r="K69" s="128">
        <f t="shared" si="24"/>
        <v>841424935.13999975</v>
      </c>
      <c r="L69" s="128">
        <f t="shared" si="24"/>
        <v>1629325308.6100001</v>
      </c>
      <c r="M69" s="128">
        <f t="shared" si="24"/>
        <v>1109936137.8299999</v>
      </c>
      <c r="N69" s="128">
        <f>SUM(N70:N73)</f>
        <v>1232920198.95</v>
      </c>
      <c r="O69" s="128">
        <f>SUM(O70:O73)</f>
        <v>2365310057.0100002</v>
      </c>
      <c r="P69" s="128">
        <f>SUM(P70:P73)</f>
        <v>6016723546.1100006</v>
      </c>
      <c r="Q69" s="128">
        <f t="shared" si="16"/>
        <v>21148742713.290001</v>
      </c>
      <c r="R69" s="12"/>
      <c r="S69" s="12"/>
      <c r="T69" s="12"/>
      <c r="U69" s="12"/>
      <c r="V69" s="12"/>
      <c r="W69" s="12"/>
      <c r="X69" s="12"/>
      <c r="Y69" s="12"/>
      <c r="Z69" s="12"/>
      <c r="AA69" s="12"/>
      <c r="AB69" s="12"/>
      <c r="AC69" s="12"/>
      <c r="AD69" s="12"/>
      <c r="AE69" s="12"/>
      <c r="AF69" s="117"/>
      <c r="AG69" s="117"/>
      <c r="AH69" s="117"/>
      <c r="AI69" s="117"/>
      <c r="AJ69" s="117"/>
      <c r="AK69" s="117"/>
      <c r="AL69" s="117"/>
      <c r="AM69" s="117"/>
    </row>
    <row r="70" spans="2:40" x14ac:dyDescent="0.25">
      <c r="B70" s="29" t="s">
        <v>164</v>
      </c>
      <c r="C70" s="133">
        <v>843056580</v>
      </c>
      <c r="D70" s="133">
        <v>649271072.58000004</v>
      </c>
      <c r="E70" s="133">
        <v>36902687.280000009</v>
      </c>
      <c r="F70" s="133">
        <v>36013749.07</v>
      </c>
      <c r="G70" s="133">
        <v>82905155.890000015</v>
      </c>
      <c r="H70" s="133">
        <v>113549490.96999998</v>
      </c>
      <c r="I70" s="133">
        <v>40874224.899999999</v>
      </c>
      <c r="J70" s="133">
        <v>43974110.169999994</v>
      </c>
      <c r="K70" s="133">
        <v>41259446.200000003</v>
      </c>
      <c r="L70" s="133">
        <v>49746588.019999996</v>
      </c>
      <c r="M70" s="133">
        <v>35816358.359999999</v>
      </c>
      <c r="N70" s="133">
        <v>46609827.909999989</v>
      </c>
      <c r="O70" s="133">
        <v>34328034.689999998</v>
      </c>
      <c r="P70" s="133">
        <v>80590142.590000004</v>
      </c>
      <c r="Q70" s="129">
        <f t="shared" si="16"/>
        <v>642569816.04999995</v>
      </c>
      <c r="R70" s="12"/>
      <c r="S70" s="12"/>
      <c r="T70" s="12"/>
      <c r="U70" s="12"/>
      <c r="V70" s="12"/>
      <c r="W70" s="12"/>
      <c r="X70" s="12"/>
      <c r="Y70" s="12"/>
      <c r="Z70" s="12"/>
      <c r="AA70" s="12"/>
      <c r="AB70" s="12"/>
      <c r="AC70" s="12"/>
      <c r="AD70" s="12"/>
      <c r="AE70" s="12"/>
      <c r="AF70" s="117"/>
      <c r="AG70" s="117"/>
      <c r="AH70" s="117"/>
      <c r="AI70" s="117"/>
      <c r="AJ70" s="117"/>
      <c r="AK70" s="117"/>
      <c r="AL70" s="117"/>
    </row>
    <row r="71" spans="2:40" x14ac:dyDescent="0.25">
      <c r="B71" s="29" t="s">
        <v>165</v>
      </c>
      <c r="C71" s="133">
        <v>591230982</v>
      </c>
      <c r="D71" s="133">
        <v>168227420.18999997</v>
      </c>
      <c r="E71" s="133">
        <v>0</v>
      </c>
      <c r="F71" s="133">
        <v>0</v>
      </c>
      <c r="G71" s="133">
        <v>2560018.3199999998</v>
      </c>
      <c r="H71" s="133">
        <v>8655852.5600000005</v>
      </c>
      <c r="I71" s="165">
        <v>-2.9103830456733704E-11</v>
      </c>
      <c r="J71" s="133">
        <v>5416728.7400000002</v>
      </c>
      <c r="K71" s="133">
        <v>2005529.32</v>
      </c>
      <c r="L71" s="133">
        <v>1048967.6599999999</v>
      </c>
      <c r="M71" s="133">
        <v>0</v>
      </c>
      <c r="N71" s="133">
        <v>0</v>
      </c>
      <c r="O71" s="133">
        <v>0</v>
      </c>
      <c r="P71" s="133">
        <v>103311183.73000002</v>
      </c>
      <c r="Q71" s="129">
        <f t="shared" si="16"/>
        <v>122998280.33000001</v>
      </c>
      <c r="R71" s="12"/>
      <c r="S71" s="12"/>
      <c r="T71" s="12"/>
      <c r="U71" s="12"/>
      <c r="V71" s="12"/>
      <c r="W71" s="12"/>
      <c r="X71" s="12"/>
      <c r="Y71" s="12"/>
      <c r="Z71" s="12"/>
      <c r="AA71" s="12"/>
      <c r="AB71" s="12"/>
      <c r="AC71" s="12"/>
      <c r="AD71" s="12"/>
      <c r="AE71" s="12"/>
      <c r="AF71" s="117"/>
      <c r="AG71" s="117"/>
      <c r="AH71" s="117"/>
      <c r="AI71" s="117"/>
      <c r="AJ71" s="117"/>
      <c r="AK71" s="117"/>
      <c r="AL71" s="117"/>
    </row>
    <row r="72" spans="2:40" x14ac:dyDescent="0.25">
      <c r="B72" s="29" t="s">
        <v>166</v>
      </c>
      <c r="C72" s="133">
        <v>16234423879</v>
      </c>
      <c r="D72" s="133">
        <v>20382325113.629997</v>
      </c>
      <c r="E72" s="133">
        <v>159695353.93000001</v>
      </c>
      <c r="F72" s="133">
        <v>419681859.93000001</v>
      </c>
      <c r="G72" s="133">
        <v>2006825866.3</v>
      </c>
      <c r="H72" s="133">
        <v>953886737.77999997</v>
      </c>
      <c r="I72" s="133">
        <v>2236557748.4899998</v>
      </c>
      <c r="J72" s="133">
        <v>1805602945.3099999</v>
      </c>
      <c r="K72" s="133">
        <v>795121921.93999982</v>
      </c>
      <c r="L72" s="133">
        <v>1578529752.9300001</v>
      </c>
      <c r="M72" s="133">
        <v>1074119779.47</v>
      </c>
      <c r="N72" s="133">
        <v>1186310371.04</v>
      </c>
      <c r="O72" s="133">
        <v>2330982022.3200002</v>
      </c>
      <c r="P72" s="133">
        <v>5832822219.7900009</v>
      </c>
      <c r="Q72" s="129">
        <f t="shared" si="16"/>
        <v>20380136579.23</v>
      </c>
      <c r="R72" s="12"/>
      <c r="S72" s="12"/>
      <c r="T72" s="12"/>
      <c r="U72" s="12"/>
      <c r="V72" s="12"/>
      <c r="W72" s="12"/>
      <c r="X72" s="12"/>
      <c r="Y72" s="12"/>
      <c r="Z72" s="12"/>
      <c r="AA72" s="12"/>
      <c r="AB72" s="12"/>
      <c r="AC72" s="12"/>
      <c r="AD72" s="12"/>
      <c r="AE72" s="12"/>
      <c r="AF72" s="117"/>
      <c r="AG72" s="117"/>
      <c r="AH72" s="117"/>
      <c r="AI72" s="117"/>
      <c r="AJ72" s="117"/>
      <c r="AK72" s="117"/>
      <c r="AL72" s="117"/>
    </row>
    <row r="73" spans="2:40" x14ac:dyDescent="0.25">
      <c r="B73" s="29" t="s">
        <v>240</v>
      </c>
      <c r="C73" s="133">
        <v>866107</v>
      </c>
      <c r="D73" s="133">
        <v>3038037.68</v>
      </c>
      <c r="E73" s="163">
        <v>0</v>
      </c>
      <c r="F73" s="163">
        <v>0</v>
      </c>
      <c r="G73" s="163">
        <v>0</v>
      </c>
      <c r="H73" s="163">
        <v>0</v>
      </c>
      <c r="I73" s="163">
        <v>0</v>
      </c>
      <c r="J73" s="163">
        <v>0</v>
      </c>
      <c r="K73" s="133">
        <v>3038037.68</v>
      </c>
      <c r="L73" s="163">
        <v>0</v>
      </c>
      <c r="M73" s="163">
        <v>0</v>
      </c>
      <c r="N73" s="163">
        <v>0</v>
      </c>
      <c r="O73" s="129">
        <v>0</v>
      </c>
      <c r="P73" s="129">
        <v>0</v>
      </c>
      <c r="Q73" s="129">
        <f t="shared" si="16"/>
        <v>3038037.68</v>
      </c>
      <c r="R73" s="12"/>
      <c r="S73" s="12"/>
      <c r="T73" s="12"/>
      <c r="U73" s="12"/>
      <c r="V73" s="12"/>
      <c r="W73" s="12"/>
      <c r="X73" s="12"/>
      <c r="Y73" s="12"/>
      <c r="Z73" s="12"/>
      <c r="AA73" s="12"/>
      <c r="AB73" s="12"/>
      <c r="AC73" s="12"/>
      <c r="AD73" s="12"/>
      <c r="AE73" s="12"/>
      <c r="AF73" s="117"/>
      <c r="AG73" s="117"/>
      <c r="AH73" s="117"/>
      <c r="AI73" s="117"/>
      <c r="AJ73" s="117"/>
      <c r="AK73" s="117"/>
      <c r="AL73" s="117"/>
    </row>
    <row r="74" spans="2:40" x14ac:dyDescent="0.25">
      <c r="B74" s="28" t="s">
        <v>167</v>
      </c>
      <c r="C74" s="132">
        <f t="shared" ref="C74:K74" si="25">SUM(C75:C78)</f>
        <v>97744003634</v>
      </c>
      <c r="D74" s="132">
        <f t="shared" si="25"/>
        <v>130266123064.89984</v>
      </c>
      <c r="E74" s="128">
        <f t="shared" si="25"/>
        <v>5548412246.8600006</v>
      </c>
      <c r="F74" s="128">
        <f t="shared" si="25"/>
        <v>10470463894.929996</v>
      </c>
      <c r="G74" s="128">
        <f t="shared" si="25"/>
        <v>9973810429.6299973</v>
      </c>
      <c r="H74" s="128">
        <f t="shared" si="25"/>
        <v>15425634235.280005</v>
      </c>
      <c r="I74" s="128">
        <f t="shared" si="25"/>
        <v>8300448479.9400005</v>
      </c>
      <c r="J74" s="128">
        <f t="shared" si="25"/>
        <v>8628133575.3599987</v>
      </c>
      <c r="K74" s="128">
        <f t="shared" si="25"/>
        <v>12330265427.580002</v>
      </c>
      <c r="L74" s="128">
        <f>SUM(L75:L78)</f>
        <v>10383365464.539999</v>
      </c>
      <c r="M74" s="128">
        <f>SUM(M75:M78)</f>
        <v>10330154444.030005</v>
      </c>
      <c r="N74" s="128">
        <f>SUM(N75:N78)</f>
        <v>9568345224.7499943</v>
      </c>
      <c r="O74" s="128">
        <f>SUM(O75:O78)</f>
        <v>10493192172.579998</v>
      </c>
      <c r="P74" s="128">
        <f>SUM(P75:P78)</f>
        <v>18168656237.119999</v>
      </c>
      <c r="Q74" s="128">
        <f t="shared" si="16"/>
        <v>129620881832.59999</v>
      </c>
      <c r="R74" s="12"/>
      <c r="S74" s="12"/>
      <c r="T74" s="12"/>
      <c r="U74" s="12"/>
      <c r="V74" s="12"/>
      <c r="W74" s="12"/>
      <c r="X74" s="12"/>
      <c r="Y74" s="12"/>
      <c r="Z74" s="12"/>
      <c r="AA74" s="12"/>
      <c r="AB74" s="12"/>
      <c r="AC74" s="12"/>
      <c r="AD74" s="12"/>
      <c r="AE74" s="12"/>
      <c r="AF74" s="117"/>
      <c r="AG74" s="117"/>
      <c r="AH74" s="117"/>
      <c r="AI74" s="117"/>
      <c r="AJ74" s="117"/>
      <c r="AK74" s="117"/>
      <c r="AL74" s="117"/>
    </row>
    <row r="75" spans="2:40" x14ac:dyDescent="0.25">
      <c r="B75" s="29" t="s">
        <v>169</v>
      </c>
      <c r="C75" s="133">
        <v>2905465575</v>
      </c>
      <c r="D75" s="133">
        <v>2742916985.7499995</v>
      </c>
      <c r="E75" s="133">
        <v>102226283.46000001</v>
      </c>
      <c r="F75" s="133">
        <v>115817835.58000003</v>
      </c>
      <c r="G75" s="133">
        <v>154178585.58000004</v>
      </c>
      <c r="H75" s="133">
        <v>199902219.75000006</v>
      </c>
      <c r="I75" s="133">
        <v>173088578.24999997</v>
      </c>
      <c r="J75" s="133">
        <v>178004318.31999996</v>
      </c>
      <c r="K75" s="133">
        <v>140829018.40000001</v>
      </c>
      <c r="L75" s="133">
        <v>263563181.01000002</v>
      </c>
      <c r="M75" s="133">
        <v>269676349.72000003</v>
      </c>
      <c r="N75" s="133">
        <v>240588251.57000002</v>
      </c>
      <c r="O75" s="133">
        <v>383456561.79000032</v>
      </c>
      <c r="P75" s="133">
        <v>457951407.86999989</v>
      </c>
      <c r="Q75" s="129">
        <f t="shared" si="16"/>
        <v>2679282591.3000007</v>
      </c>
      <c r="R75" s="12"/>
      <c r="S75" s="12"/>
      <c r="T75" s="12"/>
      <c r="U75" s="12"/>
      <c r="V75" s="12"/>
      <c r="W75" s="12"/>
      <c r="X75" s="12"/>
      <c r="Y75" s="12"/>
      <c r="Z75" s="12"/>
      <c r="AA75" s="12"/>
      <c r="AB75" s="12"/>
      <c r="AC75" s="12"/>
      <c r="AD75" s="12"/>
      <c r="AE75" s="12"/>
      <c r="AF75" s="117"/>
      <c r="AG75" s="117"/>
      <c r="AH75" s="117"/>
      <c r="AI75" s="117"/>
      <c r="AJ75" s="117"/>
      <c r="AK75" s="117"/>
      <c r="AL75" s="117"/>
    </row>
    <row r="76" spans="2:40" x14ac:dyDescent="0.25">
      <c r="B76" s="29" t="s">
        <v>170</v>
      </c>
      <c r="C76" s="133">
        <v>10265590881</v>
      </c>
      <c r="D76" s="133">
        <v>7619631508.9099979</v>
      </c>
      <c r="E76" s="133">
        <v>144107697</v>
      </c>
      <c r="F76" s="133">
        <v>306976260.73000008</v>
      </c>
      <c r="G76" s="133">
        <v>232555831.23999998</v>
      </c>
      <c r="H76" s="133">
        <v>265730871.77999994</v>
      </c>
      <c r="I76" s="133">
        <v>745354408.51999998</v>
      </c>
      <c r="J76" s="133">
        <v>410289548.37000012</v>
      </c>
      <c r="K76" s="133">
        <v>72753560.799999982</v>
      </c>
      <c r="L76" s="133">
        <v>455474850.28999996</v>
      </c>
      <c r="M76" s="133">
        <v>946328500.88999999</v>
      </c>
      <c r="N76" s="133">
        <v>825984093.98000002</v>
      </c>
      <c r="O76" s="133">
        <v>1553445068.6800001</v>
      </c>
      <c r="P76" s="133">
        <v>1294408100.0000005</v>
      </c>
      <c r="Q76" s="129">
        <f t="shared" si="16"/>
        <v>7253408792.2800007</v>
      </c>
      <c r="R76" s="12"/>
      <c r="S76" s="12"/>
      <c r="T76" s="12"/>
      <c r="U76" s="12"/>
      <c r="V76" s="12"/>
      <c r="W76" s="12"/>
      <c r="X76" s="12"/>
      <c r="Y76" s="12"/>
      <c r="Z76" s="12"/>
      <c r="AA76" s="12"/>
      <c r="AB76" s="12"/>
      <c r="AC76" s="12"/>
      <c r="AD76" s="12"/>
      <c r="AE76" s="12"/>
      <c r="AF76" s="117"/>
      <c r="AG76" s="117"/>
      <c r="AH76" s="117"/>
      <c r="AI76" s="117"/>
      <c r="AJ76" s="117"/>
      <c r="AK76" s="117"/>
      <c r="AL76" s="117"/>
    </row>
    <row r="77" spans="2:40" x14ac:dyDescent="0.25">
      <c r="B77" s="29" t="s">
        <v>171</v>
      </c>
      <c r="C77" s="133">
        <v>5130920</v>
      </c>
      <c r="D77" s="133">
        <v>5130920</v>
      </c>
      <c r="E77" s="133">
        <v>22936</v>
      </c>
      <c r="F77" s="133">
        <v>832216</v>
      </c>
      <c r="G77" s="133">
        <v>427576</v>
      </c>
      <c r="H77" s="133">
        <v>427576</v>
      </c>
      <c r="I77" s="133">
        <v>427576</v>
      </c>
      <c r="J77" s="133">
        <v>427576</v>
      </c>
      <c r="K77" s="133">
        <v>427576</v>
      </c>
      <c r="L77" s="133">
        <v>427576</v>
      </c>
      <c r="M77" s="133">
        <v>427576</v>
      </c>
      <c r="N77" s="133">
        <v>427576</v>
      </c>
      <c r="O77" s="133">
        <v>427576</v>
      </c>
      <c r="P77" s="133">
        <v>427576</v>
      </c>
      <c r="Q77" s="129">
        <f t="shared" si="16"/>
        <v>5130912</v>
      </c>
      <c r="R77" s="12"/>
      <c r="S77" s="12"/>
      <c r="T77" s="12"/>
      <c r="U77" s="12"/>
      <c r="V77" s="12"/>
      <c r="W77" s="12"/>
      <c r="X77" s="12"/>
      <c r="Y77" s="12"/>
      <c r="Z77" s="12"/>
      <c r="AA77" s="12"/>
      <c r="AB77" s="12"/>
      <c r="AC77" s="12"/>
      <c r="AD77" s="12"/>
      <c r="AE77" s="12"/>
      <c r="AF77" s="117"/>
      <c r="AG77" s="117"/>
      <c r="AH77" s="117"/>
      <c r="AI77" s="117"/>
      <c r="AJ77" s="117"/>
      <c r="AK77" s="117"/>
      <c r="AL77" s="117"/>
    </row>
    <row r="78" spans="2:40" x14ac:dyDescent="0.25">
      <c r="B78" s="29" t="s">
        <v>172</v>
      </c>
      <c r="C78" s="133">
        <v>84567816258</v>
      </c>
      <c r="D78" s="133">
        <v>119898443650.23984</v>
      </c>
      <c r="E78" s="133">
        <v>5302055330.4000006</v>
      </c>
      <c r="F78" s="133">
        <v>10046837582.619997</v>
      </c>
      <c r="G78" s="133">
        <v>9586648436.8099976</v>
      </c>
      <c r="H78" s="133">
        <v>14959573567.750004</v>
      </c>
      <c r="I78" s="133">
        <v>7381577917.170001</v>
      </c>
      <c r="J78" s="133">
        <v>8039412132.6699991</v>
      </c>
      <c r="K78" s="133">
        <v>12116255272.380001</v>
      </c>
      <c r="L78" s="133">
        <v>9663899857.2399998</v>
      </c>
      <c r="M78" s="133">
        <v>9113722017.4200039</v>
      </c>
      <c r="N78" s="133">
        <v>8501345303.199995</v>
      </c>
      <c r="O78" s="133">
        <v>8555862966.1099987</v>
      </c>
      <c r="P78" s="133">
        <v>16415869153.249998</v>
      </c>
      <c r="Q78" s="129">
        <f t="shared" si="16"/>
        <v>119683059537.02</v>
      </c>
      <c r="R78" s="12"/>
      <c r="S78" s="12"/>
      <c r="T78" s="12"/>
      <c r="U78" s="12"/>
      <c r="V78" s="12"/>
      <c r="W78" s="12"/>
      <c r="X78" s="12"/>
      <c r="Y78" s="12"/>
      <c r="Z78" s="12"/>
      <c r="AA78" s="12"/>
      <c r="AB78" s="12"/>
      <c r="AC78" s="12"/>
      <c r="AD78" s="12"/>
      <c r="AE78" s="12"/>
      <c r="AF78" s="117"/>
      <c r="AG78" s="117"/>
      <c r="AH78" s="117"/>
      <c r="AI78" s="117"/>
      <c r="AJ78" s="117"/>
      <c r="AK78" s="117"/>
      <c r="AL78" s="117"/>
    </row>
    <row r="79" spans="2:40" x14ac:dyDescent="0.25">
      <c r="B79" s="28" t="s">
        <v>173</v>
      </c>
      <c r="C79" s="132">
        <f t="shared" ref="C79:K79" si="26">SUM(C80:C86)</f>
        <v>6205311481</v>
      </c>
      <c r="D79" s="132">
        <f t="shared" si="26"/>
        <v>7168501735.3699999</v>
      </c>
      <c r="E79" s="128">
        <f>SUM(E80:E86)</f>
        <v>235506792.38999999</v>
      </c>
      <c r="F79" s="128">
        <f t="shared" si="26"/>
        <v>399308565.07999992</v>
      </c>
      <c r="G79" s="128">
        <f t="shared" si="26"/>
        <v>444760209.08999991</v>
      </c>
      <c r="H79" s="128">
        <f t="shared" si="26"/>
        <v>449353565.33999991</v>
      </c>
      <c r="I79" s="128">
        <f t="shared" si="26"/>
        <v>475396670.13999999</v>
      </c>
      <c r="J79" s="128">
        <f t="shared" si="26"/>
        <v>508180367.54000008</v>
      </c>
      <c r="K79" s="128">
        <f t="shared" si="26"/>
        <v>544232868.93000007</v>
      </c>
      <c r="L79" s="128">
        <f>SUM(L80:L86)</f>
        <v>648309190.35000014</v>
      </c>
      <c r="M79" s="128">
        <f>SUM(M80:M86)</f>
        <v>523994466.80999994</v>
      </c>
      <c r="N79" s="128">
        <f>SUM(N80:N86)</f>
        <v>480933807.92000002</v>
      </c>
      <c r="O79" s="128">
        <f>SUM(O80:O86)</f>
        <v>709211115.92000008</v>
      </c>
      <c r="P79" s="128">
        <f>SUM(P80:P86)</f>
        <v>1513753996.3699999</v>
      </c>
      <c r="Q79" s="128">
        <f t="shared" si="16"/>
        <v>6932941615.8800001</v>
      </c>
      <c r="R79" s="12"/>
      <c r="S79" s="12"/>
      <c r="T79" s="12"/>
      <c r="U79" s="12"/>
      <c r="V79" s="12"/>
      <c r="W79" s="12"/>
      <c r="X79" s="12"/>
      <c r="Y79" s="12"/>
      <c r="Z79" s="12"/>
      <c r="AA79" s="12"/>
      <c r="AB79" s="12"/>
      <c r="AC79" s="12"/>
      <c r="AD79" s="12"/>
      <c r="AE79" s="12"/>
      <c r="AF79" s="117"/>
      <c r="AG79" s="117"/>
      <c r="AH79" s="117"/>
      <c r="AI79" s="117"/>
      <c r="AJ79" s="117"/>
      <c r="AK79" s="117"/>
      <c r="AL79" s="117"/>
    </row>
    <row r="80" spans="2:40" x14ac:dyDescent="0.25">
      <c r="B80" s="29" t="s">
        <v>174</v>
      </c>
      <c r="C80" s="133">
        <v>990841999</v>
      </c>
      <c r="D80" s="133">
        <v>1042504292.15</v>
      </c>
      <c r="E80" s="133">
        <v>9848152.2899999991</v>
      </c>
      <c r="F80" s="133">
        <v>84978192.849999994</v>
      </c>
      <c r="G80" s="133">
        <v>50310671.550000004</v>
      </c>
      <c r="H80" s="133">
        <v>77392397.079999998</v>
      </c>
      <c r="I80" s="133">
        <v>77845787.460000008</v>
      </c>
      <c r="J80" s="133">
        <v>64425719.360000014</v>
      </c>
      <c r="K80" s="133">
        <v>68120291.050000012</v>
      </c>
      <c r="L80" s="133">
        <v>230265705.59</v>
      </c>
      <c r="M80" s="133">
        <v>61574563.730000004</v>
      </c>
      <c r="N80" s="133">
        <v>69076306.179999977</v>
      </c>
      <c r="O80" s="133">
        <v>81589612.189999998</v>
      </c>
      <c r="P80" s="133">
        <v>161872486.34000003</v>
      </c>
      <c r="Q80" s="129">
        <f t="shared" si="16"/>
        <v>1037299885.6700001</v>
      </c>
      <c r="R80" s="12"/>
      <c r="S80" s="12"/>
      <c r="T80" s="12"/>
      <c r="U80" s="12"/>
      <c r="V80" s="12"/>
      <c r="W80" s="12"/>
      <c r="X80" s="12"/>
      <c r="Y80" s="12"/>
      <c r="Z80" s="12"/>
      <c r="AA80" s="12"/>
      <c r="AB80" s="12"/>
      <c r="AC80" s="12"/>
      <c r="AD80" s="12"/>
      <c r="AE80" s="12"/>
      <c r="AF80" s="117"/>
      <c r="AG80" s="117"/>
      <c r="AH80" s="117"/>
      <c r="AI80" s="117"/>
      <c r="AJ80" s="117"/>
      <c r="AK80" s="117"/>
      <c r="AL80" s="117"/>
    </row>
    <row r="81" spans="2:40" x14ac:dyDescent="0.25">
      <c r="B81" s="29" t="s">
        <v>175</v>
      </c>
      <c r="C81" s="133">
        <v>1127655177</v>
      </c>
      <c r="D81" s="133">
        <v>876348936.9400003</v>
      </c>
      <c r="E81" s="133">
        <v>8658904.0899999999</v>
      </c>
      <c r="F81" s="133">
        <v>9312599.7799999993</v>
      </c>
      <c r="G81" s="133">
        <v>33993964.880000003</v>
      </c>
      <c r="H81" s="133">
        <v>11092302.789999999</v>
      </c>
      <c r="I81" s="133">
        <v>42292252.399999991</v>
      </c>
      <c r="J81" s="133">
        <v>29770835.090000007</v>
      </c>
      <c r="K81" s="133">
        <v>64502135.050000004</v>
      </c>
      <c r="L81" s="133">
        <v>49416749.759999998</v>
      </c>
      <c r="M81" s="133">
        <v>60650747.389999986</v>
      </c>
      <c r="N81" s="133">
        <v>88046748.600000009</v>
      </c>
      <c r="O81" s="133">
        <v>99791924.609999985</v>
      </c>
      <c r="P81" s="133">
        <v>336811533.21000004</v>
      </c>
      <c r="Q81" s="129">
        <f t="shared" si="16"/>
        <v>834340697.6500001</v>
      </c>
      <c r="R81" s="12"/>
      <c r="S81" s="12"/>
      <c r="T81" s="12"/>
      <c r="U81" s="12"/>
      <c r="V81" s="12"/>
      <c r="W81" s="12"/>
      <c r="X81" s="12"/>
      <c r="Y81" s="12"/>
      <c r="Z81" s="12"/>
      <c r="AA81" s="12"/>
      <c r="AB81" s="12"/>
      <c r="AC81" s="12"/>
      <c r="AD81" s="12"/>
      <c r="AE81" s="12"/>
      <c r="AF81" s="117"/>
      <c r="AG81" s="117"/>
      <c r="AH81" s="117"/>
      <c r="AI81" s="117"/>
      <c r="AJ81" s="117"/>
      <c r="AK81" s="117"/>
      <c r="AL81" s="117"/>
    </row>
    <row r="82" spans="2:40" x14ac:dyDescent="0.25">
      <c r="B82" s="29" t="s">
        <v>176</v>
      </c>
      <c r="C82" s="133">
        <v>2783024247</v>
      </c>
      <c r="D82" s="133">
        <v>3100178076.0499997</v>
      </c>
      <c r="E82" s="133">
        <v>152106001.74999997</v>
      </c>
      <c r="F82" s="133">
        <v>209378430.40999997</v>
      </c>
      <c r="G82" s="133">
        <v>238775985.97999987</v>
      </c>
      <c r="H82" s="133">
        <v>227314098.59999993</v>
      </c>
      <c r="I82" s="133">
        <v>233298299.21999997</v>
      </c>
      <c r="J82" s="133">
        <v>228785055.61000004</v>
      </c>
      <c r="K82" s="133">
        <v>228538383.04999995</v>
      </c>
      <c r="L82" s="133">
        <v>214645963.72000009</v>
      </c>
      <c r="M82" s="133">
        <v>226991337.81999993</v>
      </c>
      <c r="N82" s="133">
        <v>192993747.11000004</v>
      </c>
      <c r="O82" s="133">
        <v>286259075.73000014</v>
      </c>
      <c r="P82" s="133">
        <v>522322390.61000001</v>
      </c>
      <c r="Q82" s="129">
        <f t="shared" si="16"/>
        <v>2961408769.6100001</v>
      </c>
      <c r="R82" s="12"/>
      <c r="S82" s="12"/>
      <c r="T82" s="12"/>
      <c r="U82" s="12"/>
      <c r="V82" s="12"/>
      <c r="W82" s="12"/>
      <c r="X82" s="12"/>
      <c r="Y82" s="12"/>
      <c r="Z82" s="12"/>
      <c r="AA82" s="12"/>
      <c r="AB82" s="12"/>
      <c r="AC82" s="12"/>
      <c r="AD82" s="12"/>
      <c r="AE82" s="12"/>
      <c r="AF82" s="117"/>
      <c r="AG82" s="117"/>
      <c r="AH82" s="117"/>
      <c r="AI82" s="117"/>
      <c r="AJ82" s="117"/>
      <c r="AK82" s="117"/>
      <c r="AL82" s="117"/>
    </row>
    <row r="83" spans="2:40" x14ac:dyDescent="0.25">
      <c r="B83" s="29" t="s">
        <v>210</v>
      </c>
      <c r="C83" s="133">
        <v>1511069</v>
      </c>
      <c r="D83" s="133">
        <v>0.92999999970197678</v>
      </c>
      <c r="E83" s="133">
        <v>0</v>
      </c>
      <c r="F83" s="133">
        <v>0</v>
      </c>
      <c r="G83" s="133">
        <v>0</v>
      </c>
      <c r="H83" s="133">
        <v>0</v>
      </c>
      <c r="I83" s="133">
        <v>0</v>
      </c>
      <c r="J83" s="133">
        <v>0</v>
      </c>
      <c r="K83" s="133">
        <v>0</v>
      </c>
      <c r="L83" s="133">
        <v>0</v>
      </c>
      <c r="M83" s="133">
        <v>0</v>
      </c>
      <c r="N83" s="133">
        <v>0</v>
      </c>
      <c r="O83" s="133">
        <v>0</v>
      </c>
      <c r="P83" s="133">
        <v>0</v>
      </c>
      <c r="Q83" s="129">
        <f t="shared" si="16"/>
        <v>0</v>
      </c>
      <c r="R83" s="12"/>
      <c r="S83" s="12"/>
      <c r="T83" s="12"/>
      <c r="U83" s="12"/>
      <c r="V83" s="12"/>
      <c r="W83" s="12"/>
      <c r="X83" s="12"/>
      <c r="Y83" s="12"/>
      <c r="Z83" s="12"/>
      <c r="AA83" s="12"/>
      <c r="AB83" s="12"/>
      <c r="AC83" s="12"/>
      <c r="AD83" s="12"/>
      <c r="AE83" s="12"/>
      <c r="AF83" s="117"/>
      <c r="AG83" s="117"/>
      <c r="AH83" s="117"/>
      <c r="AI83" s="117"/>
      <c r="AJ83" s="117"/>
      <c r="AK83" s="117"/>
      <c r="AL83" s="117"/>
    </row>
    <row r="84" spans="2:40" x14ac:dyDescent="0.25">
      <c r="B84" s="29" t="s">
        <v>177</v>
      </c>
      <c r="C84" s="133">
        <v>156686840</v>
      </c>
      <c r="D84" s="133">
        <v>593737321.42999995</v>
      </c>
      <c r="E84" s="133">
        <v>0</v>
      </c>
      <c r="F84" s="133">
        <v>27000000</v>
      </c>
      <c r="G84" s="133">
        <v>40330947.920000002</v>
      </c>
      <c r="H84" s="133">
        <v>51666892.330000006</v>
      </c>
      <c r="I84" s="133">
        <v>17000000</v>
      </c>
      <c r="J84" s="133">
        <v>81019605.25</v>
      </c>
      <c r="K84" s="133">
        <v>70693661.439999998</v>
      </c>
      <c r="L84" s="133">
        <v>63089312.170000009</v>
      </c>
      <c r="M84" s="133">
        <v>40349357.57</v>
      </c>
      <c r="N84" s="133">
        <v>27934398.870000001</v>
      </c>
      <c r="O84" s="133">
        <v>37917980.5</v>
      </c>
      <c r="P84" s="133">
        <v>105636031.67999999</v>
      </c>
      <c r="Q84" s="129">
        <f t="shared" si="16"/>
        <v>562638187.73000002</v>
      </c>
      <c r="R84" s="12"/>
      <c r="S84" s="12"/>
      <c r="T84" s="12"/>
      <c r="U84" s="12"/>
      <c r="V84" s="12"/>
      <c r="W84" s="12"/>
      <c r="X84" s="12"/>
      <c r="Y84" s="12"/>
      <c r="Z84" s="12"/>
      <c r="AA84" s="12"/>
      <c r="AB84" s="12"/>
      <c r="AC84" s="12"/>
      <c r="AD84" s="12"/>
      <c r="AE84" s="12"/>
      <c r="AF84" s="117"/>
      <c r="AG84" s="117"/>
      <c r="AH84" s="117"/>
      <c r="AI84" s="117"/>
      <c r="AJ84" s="117"/>
      <c r="AK84" s="117"/>
      <c r="AL84" s="117"/>
    </row>
    <row r="85" spans="2:40" x14ac:dyDescent="0.25">
      <c r="B85" s="29" t="s">
        <v>254</v>
      </c>
      <c r="C85" s="133">
        <v>10696979</v>
      </c>
      <c r="D85" s="133">
        <v>13831988.65</v>
      </c>
      <c r="E85" s="133">
        <v>0</v>
      </c>
      <c r="F85" s="133">
        <v>0</v>
      </c>
      <c r="G85" s="133">
        <v>0</v>
      </c>
      <c r="H85" s="133">
        <v>5748554.4800000004</v>
      </c>
      <c r="I85" s="133">
        <v>0</v>
      </c>
      <c r="J85" s="133">
        <v>0</v>
      </c>
      <c r="K85" s="133">
        <v>1019122.16</v>
      </c>
      <c r="L85" s="133">
        <v>1242477.6000000001</v>
      </c>
      <c r="M85" s="133">
        <v>0</v>
      </c>
      <c r="N85" s="133">
        <v>0</v>
      </c>
      <c r="O85" s="133">
        <v>0</v>
      </c>
      <c r="P85" s="133">
        <v>0</v>
      </c>
      <c r="Q85" s="129">
        <f t="shared" si="16"/>
        <v>8010154.2400000002</v>
      </c>
      <c r="R85" s="12"/>
      <c r="S85" s="12"/>
      <c r="T85" s="12"/>
      <c r="U85" s="12"/>
      <c r="V85" s="12"/>
      <c r="W85" s="12"/>
      <c r="X85" s="12"/>
      <c r="Y85" s="12"/>
      <c r="Z85" s="12"/>
      <c r="AA85" s="12"/>
      <c r="AB85" s="12"/>
      <c r="AC85" s="12"/>
      <c r="AD85" s="12"/>
      <c r="AE85" s="12"/>
      <c r="AF85" s="117"/>
      <c r="AG85" s="117"/>
      <c r="AH85" s="117"/>
      <c r="AI85" s="117"/>
      <c r="AJ85" s="117"/>
      <c r="AK85" s="117"/>
      <c r="AL85" s="117"/>
    </row>
    <row r="86" spans="2:40" ht="30" x14ac:dyDescent="0.25">
      <c r="B86" s="23" t="s">
        <v>178</v>
      </c>
      <c r="C86" s="129">
        <v>1134895170</v>
      </c>
      <c r="D86" s="129">
        <v>1541901119.22</v>
      </c>
      <c r="E86" s="129">
        <v>64893734.260000005</v>
      </c>
      <c r="F86" s="129">
        <v>68639342.039999992</v>
      </c>
      <c r="G86" s="129">
        <v>81348638.760000035</v>
      </c>
      <c r="H86" s="129">
        <v>76139320.059999987</v>
      </c>
      <c r="I86" s="129">
        <v>104960331.06000002</v>
      </c>
      <c r="J86" s="129">
        <v>104179152.23</v>
      </c>
      <c r="K86" s="129">
        <v>111359276.18000001</v>
      </c>
      <c r="L86" s="129">
        <v>89648981.50999999</v>
      </c>
      <c r="M86" s="129">
        <v>134428460.30000001</v>
      </c>
      <c r="N86" s="129">
        <v>102882607.16000001</v>
      </c>
      <c r="O86" s="129">
        <v>203652522.88999993</v>
      </c>
      <c r="P86" s="129">
        <v>387111554.52999985</v>
      </c>
      <c r="Q86" s="129">
        <f t="shared" si="16"/>
        <v>1529243920.98</v>
      </c>
      <c r="R86" s="12"/>
      <c r="S86" s="12"/>
      <c r="T86" s="12"/>
      <c r="U86" s="12"/>
      <c r="V86" s="12"/>
      <c r="W86" s="12"/>
      <c r="X86" s="12"/>
      <c r="Y86" s="12"/>
      <c r="Z86" s="12"/>
      <c r="AA86" s="12"/>
      <c r="AB86" s="12"/>
      <c r="AC86" s="12"/>
      <c r="AD86" s="12"/>
      <c r="AE86" s="12"/>
      <c r="AF86" s="117"/>
      <c r="AG86" s="117"/>
      <c r="AH86" s="117"/>
      <c r="AI86" s="117"/>
      <c r="AJ86" s="117"/>
      <c r="AK86" s="117"/>
      <c r="AL86" s="117"/>
    </row>
    <row r="87" spans="2:40" x14ac:dyDescent="0.25">
      <c r="B87" s="28" t="s">
        <v>179</v>
      </c>
      <c r="C87" s="132">
        <f t="shared" ref="C87:K87" si="27">SUM(C88:C98)</f>
        <v>199017511706</v>
      </c>
      <c r="D87" s="132">
        <f t="shared" si="27"/>
        <v>194446885530.07007</v>
      </c>
      <c r="E87" s="128">
        <f t="shared" si="27"/>
        <v>10157539311.679998</v>
      </c>
      <c r="F87" s="128">
        <f t="shared" si="27"/>
        <v>12430132830.74</v>
      </c>
      <c r="G87" s="128">
        <f t="shared" si="27"/>
        <v>17571578568.260006</v>
      </c>
      <c r="H87" s="128">
        <f t="shared" si="27"/>
        <v>15298666329.750006</v>
      </c>
      <c r="I87" s="128">
        <f t="shared" si="27"/>
        <v>14330854831.700001</v>
      </c>
      <c r="J87" s="128">
        <f t="shared" si="27"/>
        <v>15511852923.529995</v>
      </c>
      <c r="K87" s="128">
        <f t="shared" si="27"/>
        <v>14487861026.290001</v>
      </c>
      <c r="L87" s="128">
        <f>SUM(L88:L98)</f>
        <v>14668639873.379993</v>
      </c>
      <c r="M87" s="128">
        <f>SUM(M88:M98)</f>
        <v>17200501820.609993</v>
      </c>
      <c r="N87" s="128">
        <f>SUM(N88:N98)</f>
        <v>15313780240.579998</v>
      </c>
      <c r="O87" s="128">
        <f>SUM(O88:O98)</f>
        <v>24116641884.269993</v>
      </c>
      <c r="P87" s="128">
        <f>SUM(P88:P98)</f>
        <v>21994414553.290009</v>
      </c>
      <c r="Q87" s="128">
        <f t="shared" si="16"/>
        <v>193082464194.07999</v>
      </c>
      <c r="R87" s="12"/>
      <c r="S87" s="12"/>
      <c r="T87" s="12"/>
      <c r="U87" s="12"/>
      <c r="V87" s="12"/>
      <c r="W87" s="12"/>
      <c r="X87" s="12"/>
      <c r="Y87" s="12"/>
      <c r="Z87" s="12"/>
      <c r="AA87" s="12"/>
      <c r="AB87" s="12"/>
      <c r="AC87" s="12"/>
      <c r="AD87" s="12"/>
      <c r="AE87" s="12"/>
      <c r="AF87" s="117"/>
      <c r="AG87" s="117"/>
      <c r="AH87" s="117"/>
      <c r="AI87" s="117"/>
      <c r="AJ87" s="117"/>
      <c r="AK87" s="117"/>
      <c r="AL87" s="117"/>
    </row>
    <row r="88" spans="2:40" x14ac:dyDescent="0.25">
      <c r="B88" s="29" t="s">
        <v>180</v>
      </c>
      <c r="C88" s="133">
        <v>10666485562</v>
      </c>
      <c r="D88" s="133">
        <v>7539119864.6300001</v>
      </c>
      <c r="E88" s="133">
        <v>90341103.549999982</v>
      </c>
      <c r="F88" s="133">
        <v>374972419.95999998</v>
      </c>
      <c r="G88" s="133">
        <v>591846064.75</v>
      </c>
      <c r="H88" s="133">
        <v>346539116.91999978</v>
      </c>
      <c r="I88" s="133">
        <v>391105323.63000011</v>
      </c>
      <c r="J88" s="133">
        <v>399951137.03999972</v>
      </c>
      <c r="K88" s="133">
        <v>385025801.72000003</v>
      </c>
      <c r="L88" s="133">
        <v>614425668.43999994</v>
      </c>
      <c r="M88" s="133">
        <v>619581675.9000001</v>
      </c>
      <c r="N88" s="133">
        <v>904918999.8999995</v>
      </c>
      <c r="O88" s="133">
        <v>778478580.10999978</v>
      </c>
      <c r="P88" s="133">
        <v>1392106893.27</v>
      </c>
      <c r="Q88" s="129">
        <f t="shared" si="16"/>
        <v>6889292785.1899986</v>
      </c>
      <c r="R88" s="12"/>
      <c r="S88" s="12"/>
      <c r="T88" s="12"/>
      <c r="U88" s="12"/>
      <c r="V88" s="12"/>
      <c r="W88" s="12"/>
      <c r="X88" s="12"/>
      <c r="Y88" s="12"/>
      <c r="Z88" s="12"/>
      <c r="AA88" s="12"/>
      <c r="AB88" s="12"/>
      <c r="AC88" s="12"/>
      <c r="AD88" s="12"/>
      <c r="AE88" s="12"/>
      <c r="AF88" s="117"/>
      <c r="AG88" s="117"/>
      <c r="AH88" s="117"/>
      <c r="AI88" s="117"/>
      <c r="AJ88" s="117"/>
      <c r="AK88" s="117"/>
      <c r="AL88" s="117"/>
      <c r="AM88" s="122"/>
      <c r="AN88" s="122"/>
    </row>
    <row r="89" spans="2:40" x14ac:dyDescent="0.25">
      <c r="B89" s="29" t="s">
        <v>181</v>
      </c>
      <c r="C89" s="133">
        <v>71983864574</v>
      </c>
      <c r="D89" s="133">
        <v>79241895380.720078</v>
      </c>
      <c r="E89" s="133">
        <v>5026223147.1599989</v>
      </c>
      <c r="F89" s="133">
        <v>5200051866.9400005</v>
      </c>
      <c r="G89" s="133">
        <v>6410635596.710001</v>
      </c>
      <c r="H89" s="133">
        <v>6047906231.3700018</v>
      </c>
      <c r="I89" s="133">
        <v>6171154519.0500002</v>
      </c>
      <c r="J89" s="133">
        <v>6345657345.3799982</v>
      </c>
      <c r="K89" s="133">
        <v>5901144746.8600006</v>
      </c>
      <c r="L89" s="133">
        <v>5460145303.5799999</v>
      </c>
      <c r="M89" s="133">
        <v>6184565292.6399984</v>
      </c>
      <c r="N89" s="133">
        <v>6195974766.7600002</v>
      </c>
      <c r="O89" s="133">
        <v>10915247456.389996</v>
      </c>
      <c r="P89" s="133">
        <v>9333103363.0500107</v>
      </c>
      <c r="Q89" s="129">
        <f t="shared" si="16"/>
        <v>79191809635.890015</v>
      </c>
      <c r="R89" s="12"/>
      <c r="S89" s="12"/>
      <c r="T89" s="12"/>
      <c r="U89" s="12"/>
      <c r="V89" s="12"/>
      <c r="W89" s="12"/>
      <c r="X89" s="12"/>
      <c r="Y89" s="12"/>
      <c r="Z89" s="12"/>
      <c r="AA89" s="12"/>
      <c r="AB89" s="12"/>
      <c r="AC89" s="12"/>
      <c r="AD89" s="12"/>
      <c r="AE89" s="12"/>
      <c r="AF89" s="117"/>
      <c r="AG89" s="117"/>
      <c r="AH89" s="117"/>
      <c r="AI89" s="117"/>
      <c r="AJ89" s="117"/>
      <c r="AK89" s="117"/>
      <c r="AL89" s="117"/>
      <c r="AM89" s="122"/>
      <c r="AN89" s="122"/>
    </row>
    <row r="90" spans="2:40" x14ac:dyDescent="0.25">
      <c r="B90" s="29" t="s">
        <v>182</v>
      </c>
      <c r="C90" s="133">
        <v>26339522879</v>
      </c>
      <c r="D90" s="133">
        <v>26252416658.18</v>
      </c>
      <c r="E90" s="133">
        <v>1540326055.9100001</v>
      </c>
      <c r="F90" s="133">
        <v>1593448377.1700001</v>
      </c>
      <c r="G90" s="133">
        <v>2260920430.6100006</v>
      </c>
      <c r="H90" s="133">
        <v>2395989910.3400002</v>
      </c>
      <c r="I90" s="133">
        <v>1948887299.8799999</v>
      </c>
      <c r="J90" s="133">
        <v>2257335848.8700004</v>
      </c>
      <c r="K90" s="133">
        <v>1657313971.4600003</v>
      </c>
      <c r="L90" s="133">
        <v>1828845912.6500003</v>
      </c>
      <c r="M90" s="133">
        <v>2479983632.6699996</v>
      </c>
      <c r="N90" s="133">
        <v>2074824640.24</v>
      </c>
      <c r="O90" s="133">
        <v>3659804385.5099998</v>
      </c>
      <c r="P90" s="133">
        <v>2546960071.7799997</v>
      </c>
      <c r="Q90" s="129">
        <f t="shared" si="16"/>
        <v>26244640537.09</v>
      </c>
      <c r="R90" s="12"/>
      <c r="S90" s="12"/>
      <c r="T90" s="12"/>
      <c r="U90" s="12"/>
      <c r="V90" s="12"/>
      <c r="W90" s="12"/>
      <c r="X90" s="12"/>
      <c r="Y90" s="12"/>
      <c r="Z90" s="12"/>
      <c r="AA90" s="12"/>
      <c r="AB90" s="12"/>
      <c r="AC90" s="12"/>
      <c r="AD90" s="12"/>
      <c r="AE90" s="12"/>
      <c r="AF90" s="117"/>
      <c r="AG90" s="117"/>
      <c r="AH90" s="117"/>
      <c r="AI90" s="117"/>
      <c r="AJ90" s="117"/>
      <c r="AK90" s="117"/>
      <c r="AL90" s="117"/>
      <c r="AM90" s="122"/>
      <c r="AN90" s="122"/>
    </row>
    <row r="91" spans="2:40" x14ac:dyDescent="0.25">
      <c r="B91" s="29" t="s">
        <v>183</v>
      </c>
      <c r="C91" s="133">
        <v>18105183989</v>
      </c>
      <c r="D91" s="133">
        <v>19180290579.239979</v>
      </c>
      <c r="E91" s="133">
        <v>876769285.25999999</v>
      </c>
      <c r="F91" s="133">
        <v>1089928310.8700001</v>
      </c>
      <c r="G91" s="133">
        <v>1437527710.2800012</v>
      </c>
      <c r="H91" s="133">
        <v>1282019386.5700014</v>
      </c>
      <c r="I91" s="133">
        <v>1070421838.1000001</v>
      </c>
      <c r="J91" s="133">
        <v>1538821229.8800018</v>
      </c>
      <c r="K91" s="133">
        <v>1250323604.6499994</v>
      </c>
      <c r="L91" s="133">
        <v>1286494543.4799995</v>
      </c>
      <c r="M91" s="133">
        <v>1180659753.8800004</v>
      </c>
      <c r="N91" s="133">
        <v>1492804555.9899995</v>
      </c>
      <c r="O91" s="133">
        <v>2844263255.6199985</v>
      </c>
      <c r="P91" s="133">
        <v>3548132406.8399978</v>
      </c>
      <c r="Q91" s="129">
        <f t="shared" si="16"/>
        <v>18898165881.420002</v>
      </c>
      <c r="R91" s="12"/>
      <c r="S91" s="12"/>
      <c r="T91" s="12"/>
      <c r="U91" s="12"/>
      <c r="V91" s="12"/>
      <c r="W91" s="12"/>
      <c r="X91" s="12"/>
      <c r="Y91" s="12"/>
      <c r="Z91" s="12"/>
      <c r="AA91" s="12"/>
      <c r="AB91" s="12"/>
      <c r="AC91" s="12"/>
      <c r="AD91" s="12"/>
      <c r="AE91" s="12"/>
      <c r="AF91" s="117"/>
      <c r="AG91" s="117"/>
      <c r="AH91" s="117"/>
      <c r="AI91" s="117"/>
      <c r="AJ91" s="117"/>
      <c r="AK91" s="117"/>
      <c r="AL91" s="117"/>
      <c r="AM91" s="122"/>
      <c r="AN91" s="122"/>
    </row>
    <row r="92" spans="2:40" x14ac:dyDescent="0.25">
      <c r="B92" s="29" t="s">
        <v>184</v>
      </c>
      <c r="C92" s="133">
        <v>6501380713</v>
      </c>
      <c r="D92" s="133">
        <v>4862356257.9999981</v>
      </c>
      <c r="E92" s="133">
        <v>281237652.93000007</v>
      </c>
      <c r="F92" s="133">
        <v>287872071.83000004</v>
      </c>
      <c r="G92" s="133">
        <v>281625867.49999994</v>
      </c>
      <c r="H92" s="133">
        <v>281797011.46999997</v>
      </c>
      <c r="I92" s="133">
        <v>521329067.10000008</v>
      </c>
      <c r="J92" s="133">
        <v>301765008.99999988</v>
      </c>
      <c r="K92" s="133">
        <v>430210096.3900001</v>
      </c>
      <c r="L92" s="133">
        <v>286519453.07999998</v>
      </c>
      <c r="M92" s="133">
        <v>301179321.59999996</v>
      </c>
      <c r="N92" s="133">
        <v>304756143.90000004</v>
      </c>
      <c r="O92" s="133">
        <v>580769640.9799999</v>
      </c>
      <c r="P92" s="133">
        <v>1000212123.2900003</v>
      </c>
      <c r="Q92" s="129">
        <f t="shared" si="16"/>
        <v>4859273459.0700006</v>
      </c>
      <c r="R92" s="12"/>
      <c r="S92" s="12"/>
      <c r="T92" s="12"/>
      <c r="U92" s="12"/>
      <c r="V92" s="12"/>
      <c r="W92" s="12"/>
      <c r="X92" s="12"/>
      <c r="Y92" s="12"/>
      <c r="Z92" s="12"/>
      <c r="AA92" s="12"/>
      <c r="AB92" s="12"/>
      <c r="AC92" s="12"/>
      <c r="AD92" s="12"/>
      <c r="AE92" s="12"/>
      <c r="AF92" s="117"/>
      <c r="AG92" s="117"/>
      <c r="AH92" s="117"/>
      <c r="AI92" s="117"/>
      <c r="AJ92" s="117"/>
      <c r="AK92" s="117"/>
      <c r="AL92" s="117"/>
      <c r="AM92" s="122"/>
      <c r="AN92" s="122"/>
    </row>
    <row r="93" spans="2:40" x14ac:dyDescent="0.25">
      <c r="B93" s="29" t="s">
        <v>185</v>
      </c>
      <c r="C93" s="133">
        <v>9470335774</v>
      </c>
      <c r="D93" s="133">
        <v>7894858171.1499968</v>
      </c>
      <c r="E93" s="133">
        <v>506903433.38</v>
      </c>
      <c r="F93" s="133">
        <v>553849015.18999982</v>
      </c>
      <c r="G93" s="133">
        <v>625690907.88999999</v>
      </c>
      <c r="H93" s="133">
        <v>633845000.41999996</v>
      </c>
      <c r="I93" s="133">
        <v>597975822.86999989</v>
      </c>
      <c r="J93" s="133">
        <v>655105025.26999998</v>
      </c>
      <c r="K93" s="133">
        <v>686089757.54999995</v>
      </c>
      <c r="L93" s="133">
        <v>629017751.86000001</v>
      </c>
      <c r="M93" s="133">
        <v>565560963.16999996</v>
      </c>
      <c r="N93" s="133">
        <v>577759218.57000041</v>
      </c>
      <c r="O93" s="133">
        <v>1263770236.25</v>
      </c>
      <c r="P93" s="133">
        <v>575994001.75000012</v>
      </c>
      <c r="Q93" s="129">
        <f t="shared" si="16"/>
        <v>7871561134.1700001</v>
      </c>
      <c r="R93" s="12"/>
      <c r="S93" s="12"/>
      <c r="T93" s="12"/>
      <c r="U93" s="12"/>
      <c r="V93" s="12"/>
      <c r="W93" s="12"/>
      <c r="X93" s="12"/>
      <c r="Y93" s="12"/>
      <c r="Z93" s="12"/>
      <c r="AA93" s="12"/>
      <c r="AB93" s="12"/>
      <c r="AC93" s="12"/>
      <c r="AD93" s="12"/>
      <c r="AE93" s="12"/>
      <c r="AF93" s="117"/>
      <c r="AG93" s="117"/>
      <c r="AH93" s="117"/>
      <c r="AI93" s="117"/>
      <c r="AJ93" s="117"/>
      <c r="AK93" s="117"/>
      <c r="AL93" s="117"/>
      <c r="AM93" s="122"/>
      <c r="AN93" s="122"/>
    </row>
    <row r="94" spans="2:40" x14ac:dyDescent="0.25">
      <c r="B94" s="29" t="s">
        <v>186</v>
      </c>
      <c r="C94" s="133">
        <v>1435178872</v>
      </c>
      <c r="D94" s="133">
        <v>1139835568.3600001</v>
      </c>
      <c r="E94" s="133">
        <v>56988837.759999998</v>
      </c>
      <c r="F94" s="133">
        <v>66359291.470000014</v>
      </c>
      <c r="G94" s="133">
        <v>72612671.069999993</v>
      </c>
      <c r="H94" s="133">
        <v>91072441.86999999</v>
      </c>
      <c r="I94" s="133">
        <v>78389901.910000011</v>
      </c>
      <c r="J94" s="133">
        <v>126320889.18000001</v>
      </c>
      <c r="K94" s="133">
        <v>83160604.089999989</v>
      </c>
      <c r="L94" s="133">
        <v>76567455.470000014</v>
      </c>
      <c r="M94" s="133">
        <v>79271044.570000023</v>
      </c>
      <c r="N94" s="133">
        <v>80560296.860000014</v>
      </c>
      <c r="O94" s="133">
        <v>151269787.62999991</v>
      </c>
      <c r="P94" s="133">
        <v>176817614.19999999</v>
      </c>
      <c r="Q94" s="129">
        <f t="shared" si="16"/>
        <v>1139390836.0799999</v>
      </c>
      <c r="R94" s="12"/>
      <c r="S94" s="12"/>
      <c r="T94" s="12"/>
      <c r="U94" s="12"/>
      <c r="V94" s="12"/>
      <c r="W94" s="12"/>
      <c r="X94" s="12"/>
      <c r="Y94" s="12"/>
      <c r="Z94" s="12"/>
      <c r="AA94" s="12"/>
      <c r="AB94" s="12"/>
      <c r="AC94" s="12"/>
      <c r="AD94" s="12"/>
      <c r="AE94" s="12"/>
      <c r="AF94" s="117"/>
      <c r="AG94" s="117"/>
      <c r="AH94" s="117"/>
      <c r="AI94" s="117"/>
      <c r="AJ94" s="117"/>
      <c r="AK94" s="117"/>
      <c r="AL94" s="117"/>
      <c r="AM94" s="122"/>
      <c r="AN94" s="122"/>
    </row>
    <row r="95" spans="2:40" x14ac:dyDescent="0.25">
      <c r="B95" s="29" t="s">
        <v>187</v>
      </c>
      <c r="C95" s="133">
        <v>369042969</v>
      </c>
      <c r="D95" s="133">
        <v>388578788.95000005</v>
      </c>
      <c r="E95" s="133">
        <v>23942521.540000003</v>
      </c>
      <c r="F95" s="133">
        <v>27380600.27</v>
      </c>
      <c r="G95" s="133">
        <v>29605992.850000001</v>
      </c>
      <c r="H95" s="133">
        <v>27060214.600000001</v>
      </c>
      <c r="I95" s="133">
        <v>27086595.950000003</v>
      </c>
      <c r="J95" s="133">
        <v>28067558.150000006</v>
      </c>
      <c r="K95" s="133">
        <v>31859588.569999997</v>
      </c>
      <c r="L95" s="133">
        <v>33145774.719999999</v>
      </c>
      <c r="M95" s="133">
        <v>29652426.75</v>
      </c>
      <c r="N95" s="133">
        <v>38175346.539999992</v>
      </c>
      <c r="O95" s="133">
        <v>42732363.390000015</v>
      </c>
      <c r="P95" s="133">
        <v>47834585.720000006</v>
      </c>
      <c r="Q95" s="129">
        <f t="shared" si="16"/>
        <v>386543569.04999995</v>
      </c>
      <c r="R95" s="12"/>
      <c r="S95" s="12"/>
      <c r="T95" s="12"/>
      <c r="U95" s="12"/>
      <c r="V95" s="12"/>
      <c r="W95" s="12"/>
      <c r="X95" s="12"/>
      <c r="Y95" s="12"/>
      <c r="Z95" s="12"/>
      <c r="AA95" s="12"/>
      <c r="AB95" s="12"/>
      <c r="AC95" s="12"/>
      <c r="AD95" s="12"/>
      <c r="AE95" s="12"/>
      <c r="AF95" s="117"/>
      <c r="AG95" s="117"/>
      <c r="AH95" s="117"/>
      <c r="AI95" s="117"/>
      <c r="AJ95" s="117"/>
      <c r="AK95" s="117"/>
      <c r="AL95" s="117"/>
      <c r="AM95" s="122"/>
      <c r="AN95" s="122"/>
    </row>
    <row r="96" spans="2:40" x14ac:dyDescent="0.25">
      <c r="B96" s="29" t="s">
        <v>188</v>
      </c>
      <c r="C96" s="133">
        <v>146292690</v>
      </c>
      <c r="D96" s="133">
        <v>157891698</v>
      </c>
      <c r="E96" s="133">
        <v>7222625.0999999996</v>
      </c>
      <c r="F96" s="133">
        <v>7865155.1499999985</v>
      </c>
      <c r="G96" s="133">
        <v>8527861.9199999999</v>
      </c>
      <c r="H96" s="133">
        <v>8914723.3200000003</v>
      </c>
      <c r="I96" s="133">
        <v>13060176.180000002</v>
      </c>
      <c r="J96" s="133">
        <v>9458375.1399999987</v>
      </c>
      <c r="K96" s="133">
        <v>13543523.770000003</v>
      </c>
      <c r="L96" s="133">
        <v>13418743.050000001</v>
      </c>
      <c r="M96" s="133">
        <v>12569310.140000001</v>
      </c>
      <c r="N96" s="133">
        <v>10085101.67</v>
      </c>
      <c r="O96" s="133">
        <v>22449789.75</v>
      </c>
      <c r="P96" s="133">
        <v>28351819.440000005</v>
      </c>
      <c r="Q96" s="129">
        <f t="shared" si="16"/>
        <v>155467204.63000003</v>
      </c>
      <c r="R96" s="12"/>
      <c r="S96" s="12"/>
      <c r="T96" s="12"/>
      <c r="U96" s="12"/>
      <c r="V96" s="12"/>
      <c r="W96" s="12"/>
      <c r="X96" s="12"/>
      <c r="Y96" s="12"/>
      <c r="Z96" s="12"/>
      <c r="AA96" s="12"/>
      <c r="AB96" s="12"/>
      <c r="AC96" s="12"/>
      <c r="AD96" s="12"/>
      <c r="AE96" s="12"/>
      <c r="AF96" s="117"/>
      <c r="AG96" s="117"/>
      <c r="AH96" s="117"/>
      <c r="AI96" s="117"/>
      <c r="AJ96" s="117"/>
      <c r="AK96" s="117"/>
      <c r="AL96" s="117"/>
      <c r="AM96" s="122"/>
      <c r="AN96" s="122"/>
    </row>
    <row r="97" spans="2:42" x14ac:dyDescent="0.25">
      <c r="B97" s="29" t="s">
        <v>189</v>
      </c>
      <c r="C97" s="133">
        <v>263770603</v>
      </c>
      <c r="D97" s="133">
        <v>214771707.79999995</v>
      </c>
      <c r="E97" s="133">
        <v>7190555.7300000004</v>
      </c>
      <c r="F97" s="133">
        <v>7142304.6000000006</v>
      </c>
      <c r="G97" s="133">
        <v>12551675.120000001</v>
      </c>
      <c r="H97" s="133">
        <v>7390632.3300000001</v>
      </c>
      <c r="I97" s="133">
        <v>8704072.9800000004</v>
      </c>
      <c r="J97" s="133">
        <v>13979625.379999999</v>
      </c>
      <c r="K97" s="133">
        <v>49172254.56000001</v>
      </c>
      <c r="L97" s="133">
        <v>7808424.9600000018</v>
      </c>
      <c r="M97" s="133">
        <v>23237942.699999996</v>
      </c>
      <c r="N97" s="133">
        <v>14662920.900000002</v>
      </c>
      <c r="O97" s="133">
        <v>34578981.030000001</v>
      </c>
      <c r="P97" s="133">
        <v>27712469.079999998</v>
      </c>
      <c r="Q97" s="129">
        <f t="shared" si="16"/>
        <v>214131859.37</v>
      </c>
      <c r="R97" s="12"/>
      <c r="S97" s="12"/>
      <c r="T97" s="12"/>
      <c r="U97" s="12"/>
      <c r="V97" s="12"/>
      <c r="W97" s="12"/>
      <c r="X97" s="12"/>
      <c r="Y97" s="12"/>
      <c r="Z97" s="12"/>
      <c r="AA97" s="12"/>
      <c r="AB97" s="12"/>
      <c r="AC97" s="12"/>
      <c r="AD97" s="12"/>
      <c r="AE97" s="12"/>
      <c r="AF97" s="117"/>
      <c r="AG97" s="117"/>
      <c r="AH97" s="117"/>
      <c r="AI97" s="117"/>
      <c r="AJ97" s="117"/>
      <c r="AK97" s="117"/>
      <c r="AL97" s="117"/>
      <c r="AM97" s="122"/>
      <c r="AN97" s="122"/>
    </row>
    <row r="98" spans="2:42" x14ac:dyDescent="0.25">
      <c r="B98" s="29" t="s">
        <v>190</v>
      </c>
      <c r="C98" s="133">
        <v>53736453081</v>
      </c>
      <c r="D98" s="133">
        <v>47574870855.040016</v>
      </c>
      <c r="E98" s="133">
        <v>1740394093.3599994</v>
      </c>
      <c r="F98" s="133">
        <v>3221263417.2899985</v>
      </c>
      <c r="G98" s="133">
        <v>5840033789.5600023</v>
      </c>
      <c r="H98" s="133">
        <v>4176131660.5400023</v>
      </c>
      <c r="I98" s="133">
        <v>3502740214.0499988</v>
      </c>
      <c r="J98" s="133">
        <v>3835390880.2399955</v>
      </c>
      <c r="K98" s="133">
        <v>4000017076.670001</v>
      </c>
      <c r="L98" s="133">
        <v>4432250842.0899973</v>
      </c>
      <c r="M98" s="133">
        <v>5724240456.5899944</v>
      </c>
      <c r="N98" s="133">
        <v>3619258249.2499986</v>
      </c>
      <c r="O98" s="133">
        <v>3823277407.610002</v>
      </c>
      <c r="P98" s="133">
        <v>3317189204.8699994</v>
      </c>
      <c r="Q98" s="129">
        <f t="shared" si="16"/>
        <v>47232187292.119987</v>
      </c>
      <c r="R98" s="12"/>
      <c r="S98" s="12"/>
      <c r="T98" s="12"/>
      <c r="U98" s="12"/>
      <c r="V98" s="12"/>
      <c r="W98" s="12"/>
      <c r="X98" s="12"/>
      <c r="Y98" s="12"/>
      <c r="Z98" s="12"/>
      <c r="AA98" s="12"/>
      <c r="AB98" s="12"/>
      <c r="AC98" s="12"/>
      <c r="AD98" s="12"/>
      <c r="AE98" s="12"/>
      <c r="AF98" s="117"/>
      <c r="AG98" s="117"/>
      <c r="AH98" s="117"/>
      <c r="AI98" s="117"/>
      <c r="AJ98" s="117"/>
      <c r="AK98" s="117"/>
      <c r="AL98" s="117"/>
      <c r="AM98" s="122"/>
      <c r="AN98" s="122"/>
    </row>
    <row r="99" spans="2:42" x14ac:dyDescent="0.25">
      <c r="B99" s="28" t="s">
        <v>191</v>
      </c>
      <c r="C99" s="132">
        <f t="shared" ref="C99:P99" si="28">SUM(C100:C107)</f>
        <v>95837251652</v>
      </c>
      <c r="D99" s="132">
        <f t="shared" si="28"/>
        <v>121589708195.40004</v>
      </c>
      <c r="E99" s="128">
        <f t="shared" si="28"/>
        <v>9900641885.2199955</v>
      </c>
      <c r="F99" s="128">
        <f t="shared" si="28"/>
        <v>9936084456.3199997</v>
      </c>
      <c r="G99" s="128">
        <f t="shared" si="28"/>
        <v>8837871264.9400005</v>
      </c>
      <c r="H99" s="128">
        <f t="shared" si="28"/>
        <v>8903682325.3000031</v>
      </c>
      <c r="I99" s="128">
        <f t="shared" si="28"/>
        <v>7931884906.9900017</v>
      </c>
      <c r="J99" s="128">
        <f t="shared" si="28"/>
        <v>8138744303.6700029</v>
      </c>
      <c r="K99" s="128">
        <f t="shared" si="28"/>
        <v>5874416500.4300022</v>
      </c>
      <c r="L99" s="128">
        <f t="shared" si="28"/>
        <v>8718883065.9899979</v>
      </c>
      <c r="M99" s="128">
        <f t="shared" si="28"/>
        <v>10409485226.73</v>
      </c>
      <c r="N99" s="128">
        <f t="shared" si="28"/>
        <v>8682772909.6900024</v>
      </c>
      <c r="O99" s="128">
        <f t="shared" si="28"/>
        <v>14713676462.950006</v>
      </c>
      <c r="P99" s="128">
        <f t="shared" si="28"/>
        <v>18720147438.629993</v>
      </c>
      <c r="Q99" s="128">
        <f t="shared" si="16"/>
        <v>120768290746.86002</v>
      </c>
      <c r="R99" s="12"/>
      <c r="S99" s="12"/>
      <c r="T99" s="12"/>
      <c r="U99" s="12"/>
      <c r="V99" s="12"/>
      <c r="W99" s="12"/>
      <c r="X99" s="12"/>
      <c r="Y99" s="12"/>
      <c r="Z99" s="12"/>
      <c r="AA99" s="12"/>
      <c r="AB99" s="12"/>
      <c r="AC99" s="12"/>
      <c r="AD99" s="12"/>
      <c r="AE99" s="12"/>
      <c r="AF99" s="117"/>
      <c r="AG99" s="117"/>
      <c r="AH99" s="117"/>
      <c r="AI99" s="117"/>
      <c r="AJ99" s="117"/>
      <c r="AK99" s="117"/>
      <c r="AL99" s="117"/>
      <c r="AM99" s="122"/>
      <c r="AN99" s="122"/>
    </row>
    <row r="100" spans="2:42" x14ac:dyDescent="0.25">
      <c r="B100" s="29" t="s">
        <v>192</v>
      </c>
      <c r="C100" s="133">
        <v>47176721220</v>
      </c>
      <c r="D100" s="133">
        <v>47748526351.579994</v>
      </c>
      <c r="E100" s="133">
        <v>3517331046.6299992</v>
      </c>
      <c r="F100" s="133">
        <v>3583915655.6499991</v>
      </c>
      <c r="G100" s="133">
        <v>3550002834.1200008</v>
      </c>
      <c r="H100" s="133">
        <v>3531184777.8900003</v>
      </c>
      <c r="I100" s="133">
        <v>3635113909.9299989</v>
      </c>
      <c r="J100" s="133">
        <v>3537738237.0400009</v>
      </c>
      <c r="K100" s="133">
        <v>3687589871.6300011</v>
      </c>
      <c r="L100" s="133">
        <v>3762273320.04</v>
      </c>
      <c r="M100" s="133">
        <v>3752431482.8800001</v>
      </c>
      <c r="N100" s="133">
        <v>3736508554.7599998</v>
      </c>
      <c r="O100" s="133">
        <v>5371116580.2800016</v>
      </c>
      <c r="P100" s="133">
        <v>6034971679.8000002</v>
      </c>
      <c r="Q100" s="131">
        <f t="shared" si="16"/>
        <v>47700177950.650009</v>
      </c>
      <c r="R100" s="12"/>
      <c r="S100" s="12"/>
      <c r="T100" s="12"/>
      <c r="U100" s="12"/>
      <c r="V100" s="12"/>
      <c r="W100" s="12"/>
      <c r="X100" s="12"/>
      <c r="Y100" s="12"/>
      <c r="Z100" s="12"/>
      <c r="AA100" s="12"/>
      <c r="AB100" s="12"/>
      <c r="AC100" s="12"/>
      <c r="AD100" s="12"/>
      <c r="AE100" s="12"/>
      <c r="AF100" s="117"/>
      <c r="AG100" s="117"/>
      <c r="AH100" s="117"/>
      <c r="AI100" s="117"/>
      <c r="AJ100" s="117"/>
      <c r="AK100" s="117"/>
      <c r="AL100" s="117"/>
    </row>
    <row r="101" spans="2:42" x14ac:dyDescent="0.25">
      <c r="B101" s="29" t="s">
        <v>193</v>
      </c>
      <c r="C101" s="133">
        <v>1352703441</v>
      </c>
      <c r="D101" s="133">
        <v>1431095062.9300001</v>
      </c>
      <c r="E101" s="133">
        <v>109758498</v>
      </c>
      <c r="F101" s="133">
        <v>109758498</v>
      </c>
      <c r="G101" s="133">
        <v>109758498</v>
      </c>
      <c r="H101" s="133">
        <v>109758498</v>
      </c>
      <c r="I101" s="133">
        <v>109758498</v>
      </c>
      <c r="J101" s="133">
        <v>112265229.67</v>
      </c>
      <c r="K101" s="133">
        <v>109758498</v>
      </c>
      <c r="L101" s="133">
        <v>109758498</v>
      </c>
      <c r="M101" s="133">
        <v>163475350.46000001</v>
      </c>
      <c r="N101" s="133">
        <v>121904730.84999999</v>
      </c>
      <c r="O101" s="133">
        <v>144859963</v>
      </c>
      <c r="P101" s="133">
        <v>120258498</v>
      </c>
      <c r="Q101" s="131">
        <f t="shared" si="16"/>
        <v>1431073257.98</v>
      </c>
      <c r="R101" s="12"/>
      <c r="S101" s="12"/>
      <c r="T101" s="12"/>
      <c r="U101" s="12"/>
      <c r="V101" s="12"/>
      <c r="W101" s="12"/>
      <c r="X101" s="12"/>
      <c r="Y101" s="12"/>
      <c r="Z101" s="12"/>
      <c r="AA101" s="12"/>
      <c r="AB101" s="12"/>
      <c r="AC101" s="12"/>
      <c r="AD101" s="12"/>
      <c r="AE101" s="12"/>
      <c r="AF101" s="117"/>
      <c r="AG101" s="117"/>
      <c r="AH101" s="117"/>
      <c r="AI101" s="117"/>
      <c r="AJ101" s="117"/>
      <c r="AK101" s="117"/>
      <c r="AL101" s="117"/>
      <c r="AM101" s="122"/>
      <c r="AN101" s="122"/>
      <c r="AO101" s="122"/>
      <c r="AP101" s="122"/>
    </row>
    <row r="102" spans="2:42" x14ac:dyDescent="0.25">
      <c r="B102" s="7" t="s">
        <v>231</v>
      </c>
      <c r="C102" s="133">
        <v>3124338108</v>
      </c>
      <c r="D102" s="133">
        <v>1467579879.2799997</v>
      </c>
      <c r="E102" s="133">
        <v>0</v>
      </c>
      <c r="F102" s="133">
        <v>7328047.5999999996</v>
      </c>
      <c r="G102" s="133">
        <v>174276863.16000003</v>
      </c>
      <c r="H102" s="133">
        <v>278616269.52999997</v>
      </c>
      <c r="I102" s="133">
        <v>15273593.210000001</v>
      </c>
      <c r="J102" s="133">
        <v>107037364.09</v>
      </c>
      <c r="K102" s="133">
        <v>33106130.600000001</v>
      </c>
      <c r="L102" s="133">
        <v>125643531.89000002</v>
      </c>
      <c r="M102" s="133">
        <v>43599166.850000001</v>
      </c>
      <c r="N102" s="133">
        <v>191869117.32000005</v>
      </c>
      <c r="O102" s="133">
        <v>81793351.430000007</v>
      </c>
      <c r="P102" s="133">
        <v>367204590.64999992</v>
      </c>
      <c r="Q102" s="131">
        <f t="shared" si="16"/>
        <v>1425748026.3299999</v>
      </c>
      <c r="R102" s="12"/>
      <c r="S102" s="12"/>
      <c r="T102" s="12"/>
      <c r="U102" s="12"/>
      <c r="V102" s="12"/>
      <c r="W102" s="12"/>
      <c r="X102" s="12"/>
      <c r="Y102" s="12"/>
      <c r="Z102" s="12"/>
      <c r="AA102" s="12"/>
      <c r="AB102" s="12"/>
      <c r="AC102" s="12"/>
      <c r="AD102" s="12"/>
      <c r="AE102" s="12"/>
      <c r="AF102" s="117"/>
      <c r="AG102" s="117"/>
      <c r="AH102" s="117"/>
      <c r="AI102" s="117"/>
      <c r="AJ102" s="117"/>
      <c r="AK102" s="117"/>
      <c r="AL102" s="117"/>
      <c r="AM102" s="122"/>
      <c r="AN102" s="122"/>
      <c r="AO102" s="122"/>
      <c r="AP102" s="122"/>
    </row>
    <row r="103" spans="2:42" x14ac:dyDescent="0.25">
      <c r="B103" s="29" t="s">
        <v>194</v>
      </c>
      <c r="C103" s="133">
        <v>5442452102</v>
      </c>
      <c r="D103" s="133">
        <v>6154458577.750001</v>
      </c>
      <c r="E103" s="133">
        <v>5772939.870000001</v>
      </c>
      <c r="F103" s="133">
        <v>676841221.33999991</v>
      </c>
      <c r="G103" s="133">
        <v>342972677.26999998</v>
      </c>
      <c r="H103" s="133">
        <v>454308358.01000005</v>
      </c>
      <c r="I103" s="133">
        <v>454137221.56</v>
      </c>
      <c r="J103" s="133">
        <v>456302968.30999994</v>
      </c>
      <c r="K103" s="133">
        <v>354238442.21000004</v>
      </c>
      <c r="L103" s="133">
        <v>354898535.38999999</v>
      </c>
      <c r="M103" s="133">
        <v>359030727.84999996</v>
      </c>
      <c r="N103" s="133">
        <v>553611860.05999994</v>
      </c>
      <c r="O103" s="133">
        <v>569140290.95999992</v>
      </c>
      <c r="P103" s="133">
        <v>1566662476.9099996</v>
      </c>
      <c r="Q103" s="131">
        <f>E103+F103+G103+H103+I103+J103+K103+L103+M103+O103+N103+P103</f>
        <v>6147917719.7399998</v>
      </c>
      <c r="R103" s="12"/>
      <c r="S103" s="12"/>
      <c r="T103" s="12"/>
      <c r="U103" s="12"/>
      <c r="V103" s="12"/>
      <c r="W103" s="12"/>
      <c r="X103" s="12"/>
      <c r="Y103" s="12"/>
      <c r="Z103" s="12"/>
      <c r="AA103" s="12"/>
      <c r="AB103" s="12"/>
      <c r="AC103" s="12"/>
      <c r="AD103" s="12"/>
      <c r="AE103" s="12"/>
      <c r="AF103" s="117"/>
      <c r="AG103" s="117"/>
      <c r="AH103" s="117"/>
      <c r="AI103" s="117"/>
      <c r="AJ103" s="117"/>
      <c r="AK103" s="117"/>
      <c r="AL103" s="117"/>
      <c r="AM103" s="122"/>
      <c r="AN103" s="122"/>
      <c r="AO103" s="122"/>
      <c r="AP103" s="122"/>
    </row>
    <row r="104" spans="2:42" x14ac:dyDescent="0.25">
      <c r="B104" s="29" t="s">
        <v>195</v>
      </c>
      <c r="C104" s="133">
        <v>547015832</v>
      </c>
      <c r="D104" s="133">
        <v>412270088.80999994</v>
      </c>
      <c r="E104" s="133">
        <v>9817681.0999999996</v>
      </c>
      <c r="F104" s="133">
        <v>25220049.529999997</v>
      </c>
      <c r="G104" s="133">
        <v>19305291.220000003</v>
      </c>
      <c r="H104" s="133">
        <v>22512050.52</v>
      </c>
      <c r="I104" s="133">
        <v>32403521.020000011</v>
      </c>
      <c r="J104" s="133">
        <v>29561498.710000008</v>
      </c>
      <c r="K104" s="133">
        <v>25796103.980000008</v>
      </c>
      <c r="L104" s="133">
        <v>26718903.360000011</v>
      </c>
      <c r="M104" s="133">
        <v>24856195.489999998</v>
      </c>
      <c r="N104" s="133">
        <v>27463264.48</v>
      </c>
      <c r="O104" s="133">
        <v>40315483.480000019</v>
      </c>
      <c r="P104" s="133">
        <v>98029411.230000004</v>
      </c>
      <c r="Q104" s="129">
        <f t="shared" ref="Q104:Q108" si="29">E104+F104+G104+H104+I104+J104+K104+L104+M104+O104+N104+P104</f>
        <v>381999454.12000012</v>
      </c>
      <c r="R104" s="12"/>
      <c r="S104" s="12"/>
      <c r="T104" s="12"/>
      <c r="U104" s="12"/>
      <c r="V104" s="12"/>
      <c r="W104" s="12"/>
      <c r="X104" s="12"/>
      <c r="Y104" s="12"/>
      <c r="Z104" s="12"/>
      <c r="AA104" s="12"/>
      <c r="AB104" s="12"/>
      <c r="AC104" s="12"/>
      <c r="AD104" s="12"/>
      <c r="AE104" s="12"/>
      <c r="AF104" s="117"/>
      <c r="AG104" s="117"/>
      <c r="AH104" s="117"/>
      <c r="AI104" s="117"/>
      <c r="AJ104" s="117"/>
      <c r="AK104" s="117"/>
      <c r="AL104" s="117"/>
      <c r="AM104" s="122"/>
      <c r="AN104" s="122"/>
      <c r="AO104" s="122"/>
      <c r="AP104" s="122"/>
    </row>
    <row r="105" spans="2:42" x14ac:dyDescent="0.25">
      <c r="B105" s="29" t="s">
        <v>196</v>
      </c>
      <c r="C105" s="133">
        <v>1665987082</v>
      </c>
      <c r="D105" s="133">
        <v>1233827869.0199993</v>
      </c>
      <c r="E105" s="133">
        <v>13252736.030000001</v>
      </c>
      <c r="F105" s="133">
        <v>62177233.880000003</v>
      </c>
      <c r="G105" s="133">
        <v>61791008.719999999</v>
      </c>
      <c r="H105" s="133">
        <v>46117034.739999995</v>
      </c>
      <c r="I105" s="133">
        <v>54198276.170000002</v>
      </c>
      <c r="J105" s="133">
        <v>33614475.649999999</v>
      </c>
      <c r="K105" s="133">
        <v>45707298.690000005</v>
      </c>
      <c r="L105" s="133">
        <v>52374878.420000002</v>
      </c>
      <c r="M105" s="133">
        <v>106571127.42000002</v>
      </c>
      <c r="N105" s="133">
        <v>54512919.539999999</v>
      </c>
      <c r="O105" s="133">
        <v>75332878.540000007</v>
      </c>
      <c r="P105" s="133">
        <v>598888852.01999998</v>
      </c>
      <c r="Q105" s="129">
        <f t="shared" si="29"/>
        <v>1204538719.8199999</v>
      </c>
      <c r="R105" s="12"/>
      <c r="S105" s="12"/>
      <c r="T105" s="12"/>
      <c r="U105" s="12"/>
      <c r="V105" s="12"/>
      <c r="W105" s="12"/>
      <c r="X105" s="12"/>
      <c r="Y105" s="12"/>
      <c r="Z105" s="12"/>
      <c r="AA105" s="12"/>
      <c r="AB105" s="12"/>
      <c r="AC105" s="12"/>
      <c r="AD105" s="12"/>
      <c r="AE105" s="12"/>
      <c r="AF105" s="117"/>
      <c r="AG105" s="117"/>
      <c r="AH105" s="117"/>
      <c r="AI105" s="117"/>
      <c r="AJ105" s="117"/>
      <c r="AK105" s="117"/>
      <c r="AL105" s="117"/>
      <c r="AM105" s="122"/>
      <c r="AN105" s="122"/>
      <c r="AO105" s="122"/>
      <c r="AP105" s="122"/>
    </row>
    <row r="106" spans="2:42" x14ac:dyDescent="0.25">
      <c r="B106" s="29" t="s">
        <v>197</v>
      </c>
      <c r="C106" s="133">
        <v>34934937625</v>
      </c>
      <c r="D106" s="133">
        <v>56547566232.20005</v>
      </c>
      <c r="E106" s="133">
        <v>6145836276.9199953</v>
      </c>
      <c r="F106" s="133">
        <v>5330400923.5900021</v>
      </c>
      <c r="G106" s="133">
        <v>4463827217.4499998</v>
      </c>
      <c r="H106" s="133">
        <v>4341953400.0300026</v>
      </c>
      <c r="I106" s="133">
        <v>3516777200.9400029</v>
      </c>
      <c r="J106" s="133">
        <v>3743522501.9000015</v>
      </c>
      <c r="K106" s="133">
        <v>920350405.12000108</v>
      </c>
      <c r="L106" s="133">
        <v>3878110933.7899981</v>
      </c>
      <c r="M106" s="133">
        <v>5543323019.3000011</v>
      </c>
      <c r="N106" s="133">
        <v>3879513401.2800035</v>
      </c>
      <c r="O106" s="133">
        <v>7037044631.590004</v>
      </c>
      <c r="P106" s="133">
        <v>7100424991.5299969</v>
      </c>
      <c r="Q106" s="129">
        <f t="shared" si="29"/>
        <v>55901084903.440018</v>
      </c>
      <c r="R106" s="12"/>
      <c r="S106" s="12"/>
      <c r="T106" s="12"/>
      <c r="U106" s="12"/>
      <c r="V106" s="12"/>
      <c r="W106" s="12"/>
      <c r="X106" s="12"/>
      <c r="Y106" s="12"/>
      <c r="Z106" s="12"/>
      <c r="AA106" s="12"/>
      <c r="AB106" s="12"/>
      <c r="AC106" s="12"/>
      <c r="AD106" s="12"/>
      <c r="AE106" s="12"/>
      <c r="AF106" s="117"/>
      <c r="AG106" s="117"/>
      <c r="AH106" s="117"/>
      <c r="AI106" s="117"/>
      <c r="AJ106" s="117"/>
      <c r="AK106" s="117"/>
      <c r="AL106" s="117"/>
      <c r="AM106" s="122"/>
      <c r="AN106" s="122"/>
      <c r="AO106" s="122"/>
      <c r="AP106" s="122"/>
    </row>
    <row r="107" spans="2:42" x14ac:dyDescent="0.25">
      <c r="B107" s="29" t="s">
        <v>199</v>
      </c>
      <c r="C107" s="133">
        <v>1593096242</v>
      </c>
      <c r="D107" s="133">
        <v>6594384133.8299999</v>
      </c>
      <c r="E107" s="133">
        <v>98872706.670000017</v>
      </c>
      <c r="F107" s="133">
        <v>140442826.72999996</v>
      </c>
      <c r="G107" s="133">
        <v>115936875.00000001</v>
      </c>
      <c r="H107" s="133">
        <v>119231936.58</v>
      </c>
      <c r="I107" s="133">
        <v>114222686.16</v>
      </c>
      <c r="J107" s="133">
        <v>118702028.3</v>
      </c>
      <c r="K107" s="133">
        <v>697869750.19999993</v>
      </c>
      <c r="L107" s="133">
        <v>409104465.09999996</v>
      </c>
      <c r="M107" s="133">
        <v>416198156.48000008</v>
      </c>
      <c r="N107" s="133">
        <v>117389061.40000001</v>
      </c>
      <c r="O107" s="133">
        <v>1394073283.6700006</v>
      </c>
      <c r="P107" s="133">
        <v>2833706938.4899988</v>
      </c>
      <c r="Q107" s="129">
        <f t="shared" si="29"/>
        <v>6575750714.7799988</v>
      </c>
      <c r="R107" s="12"/>
      <c r="S107" s="12"/>
      <c r="T107" s="12"/>
      <c r="U107" s="12"/>
      <c r="V107" s="12"/>
      <c r="W107" s="12"/>
      <c r="X107" s="12"/>
      <c r="Y107" s="12"/>
      <c r="Z107" s="12"/>
      <c r="AA107" s="12"/>
      <c r="AB107" s="12"/>
      <c r="AC107" s="12"/>
      <c r="AD107" s="12"/>
      <c r="AE107" s="12"/>
      <c r="AF107" s="117"/>
      <c r="AG107" s="117"/>
      <c r="AH107" s="117"/>
      <c r="AI107" s="117"/>
      <c r="AJ107" s="117"/>
      <c r="AK107" s="117"/>
      <c r="AL107" s="117"/>
      <c r="AM107" s="122"/>
      <c r="AN107" s="122"/>
      <c r="AO107" s="122"/>
      <c r="AP107" s="122"/>
    </row>
    <row r="108" spans="2:42" x14ac:dyDescent="0.25">
      <c r="B108" s="24" t="s">
        <v>200</v>
      </c>
      <c r="C108" s="140">
        <f t="shared" ref="C108:P109" si="30">C109</f>
        <v>184836130000</v>
      </c>
      <c r="D108" s="140">
        <f t="shared" si="30"/>
        <v>173023029741.39001</v>
      </c>
      <c r="E108" s="127">
        <f t="shared" si="30"/>
        <v>12279854553.460001</v>
      </c>
      <c r="F108" s="127">
        <f t="shared" si="30"/>
        <v>13510005493.08</v>
      </c>
      <c r="G108" s="127">
        <f t="shared" si="30"/>
        <v>8930114365.7000008</v>
      </c>
      <c r="H108" s="127">
        <f t="shared" si="30"/>
        <v>5630603993.1100006</v>
      </c>
      <c r="I108" s="127">
        <f t="shared" si="30"/>
        <v>10676625866.839998</v>
      </c>
      <c r="J108" s="127">
        <f t="shared" si="30"/>
        <v>37356568932.400002</v>
      </c>
      <c r="K108" s="127">
        <f t="shared" si="30"/>
        <v>11476705856.779999</v>
      </c>
      <c r="L108" s="127">
        <f>L109</f>
        <v>8699193786.420002</v>
      </c>
      <c r="M108" s="127">
        <f>M109</f>
        <v>12326859508.799999</v>
      </c>
      <c r="N108" s="127">
        <f>N109</f>
        <v>4364672120.6399984</v>
      </c>
      <c r="O108" s="127">
        <f>O109</f>
        <v>14112934917.419998</v>
      </c>
      <c r="P108" s="127">
        <f>P109</f>
        <v>33145502250.869995</v>
      </c>
      <c r="Q108" s="127">
        <f t="shared" si="29"/>
        <v>172509641645.51999</v>
      </c>
      <c r="R108" s="12"/>
      <c r="S108" s="12"/>
      <c r="T108" s="12"/>
      <c r="U108" s="12"/>
      <c r="V108" s="12"/>
      <c r="W108" s="12"/>
      <c r="X108" s="12"/>
      <c r="Y108" s="12"/>
      <c r="Z108" s="12"/>
      <c r="AA108" s="12"/>
      <c r="AB108" s="12"/>
      <c r="AC108" s="12"/>
      <c r="AD108" s="12"/>
      <c r="AE108" s="12"/>
      <c r="AF108" s="117"/>
      <c r="AG108" s="117"/>
      <c r="AH108" s="117"/>
      <c r="AI108" s="117"/>
      <c r="AJ108" s="117"/>
      <c r="AK108" s="117"/>
      <c r="AL108" s="117"/>
      <c r="AM108" s="122"/>
      <c r="AN108" s="122"/>
      <c r="AO108" s="122"/>
      <c r="AP108" s="122"/>
    </row>
    <row r="109" spans="2:42" x14ac:dyDescent="0.25">
      <c r="B109" s="28" t="s">
        <v>201</v>
      </c>
      <c r="C109" s="132">
        <f t="shared" si="30"/>
        <v>184836130000</v>
      </c>
      <c r="D109" s="132">
        <f t="shared" si="30"/>
        <v>173023029741.39001</v>
      </c>
      <c r="E109" s="128">
        <f t="shared" si="30"/>
        <v>12279854553.460001</v>
      </c>
      <c r="F109" s="128">
        <f t="shared" si="30"/>
        <v>13510005493.08</v>
      </c>
      <c r="G109" s="128">
        <f t="shared" si="30"/>
        <v>8930114365.7000008</v>
      </c>
      <c r="H109" s="128">
        <f t="shared" si="30"/>
        <v>5630603993.1100006</v>
      </c>
      <c r="I109" s="128">
        <f t="shared" si="30"/>
        <v>10676625866.839998</v>
      </c>
      <c r="J109" s="128">
        <f t="shared" si="30"/>
        <v>37356568932.400002</v>
      </c>
      <c r="K109" s="128">
        <f t="shared" si="30"/>
        <v>11476705856.779999</v>
      </c>
      <c r="L109" s="128">
        <f t="shared" si="30"/>
        <v>8699193786.420002</v>
      </c>
      <c r="M109" s="128">
        <f t="shared" si="30"/>
        <v>12326859508.799999</v>
      </c>
      <c r="N109" s="128">
        <f t="shared" si="30"/>
        <v>4364672120.6399984</v>
      </c>
      <c r="O109" s="128">
        <f t="shared" si="30"/>
        <v>14112934917.419998</v>
      </c>
      <c r="P109" s="128">
        <f t="shared" si="30"/>
        <v>33145502250.869995</v>
      </c>
      <c r="Q109" s="128">
        <f t="shared" si="16"/>
        <v>172509641645.51999</v>
      </c>
      <c r="R109" s="12"/>
      <c r="S109" s="12"/>
      <c r="T109" s="12"/>
      <c r="U109" s="12"/>
      <c r="V109" s="12"/>
      <c r="W109" s="12"/>
      <c r="X109" s="12"/>
      <c r="Y109" s="12"/>
      <c r="Z109" s="12"/>
      <c r="AA109" s="12"/>
      <c r="AB109" s="12"/>
      <c r="AC109" s="12"/>
      <c r="AD109" s="12"/>
      <c r="AE109" s="12"/>
      <c r="AF109" s="117"/>
      <c r="AG109" s="117"/>
      <c r="AH109" s="117"/>
      <c r="AI109" s="117"/>
      <c r="AJ109" s="117"/>
      <c r="AK109" s="117"/>
      <c r="AL109" s="117"/>
      <c r="AM109" s="122"/>
      <c r="AN109" s="122"/>
      <c r="AO109" s="122"/>
      <c r="AP109" s="122"/>
    </row>
    <row r="110" spans="2:42" x14ac:dyDescent="0.25">
      <c r="B110" s="29" t="s">
        <v>202</v>
      </c>
      <c r="C110" s="133">
        <v>184836130000</v>
      </c>
      <c r="D110" s="133">
        <v>173023029741.39001</v>
      </c>
      <c r="E110" s="129">
        <v>12279854553.460001</v>
      </c>
      <c r="F110" s="129">
        <v>13510005493.08</v>
      </c>
      <c r="G110" s="129">
        <v>8930114365.7000008</v>
      </c>
      <c r="H110" s="129">
        <v>5630603993.1100006</v>
      </c>
      <c r="I110" s="129">
        <v>10676625866.839998</v>
      </c>
      <c r="J110" s="129">
        <v>37356568932.400002</v>
      </c>
      <c r="K110" s="129">
        <v>11476705856.779999</v>
      </c>
      <c r="L110" s="129">
        <v>8699193786.420002</v>
      </c>
      <c r="M110" s="129">
        <v>12326859508.799999</v>
      </c>
      <c r="N110" s="129">
        <v>4364672120.6399984</v>
      </c>
      <c r="O110" s="129">
        <v>14112934917.419998</v>
      </c>
      <c r="P110" s="129">
        <v>33145502250.869995</v>
      </c>
      <c r="Q110" s="129">
        <f>E110+F110+G110+H110+I110+J110+K110+L110+M110+O110+N110+P110</f>
        <v>172509641645.51999</v>
      </c>
      <c r="R110" s="12"/>
      <c r="S110" s="12"/>
      <c r="T110" s="12"/>
      <c r="U110" s="12"/>
      <c r="V110" s="12"/>
      <c r="W110" s="12"/>
      <c r="X110" s="12"/>
      <c r="Y110" s="12"/>
      <c r="Z110" s="12"/>
      <c r="AA110" s="12"/>
      <c r="AB110" s="12"/>
      <c r="AC110" s="12"/>
      <c r="AD110" s="12"/>
      <c r="AE110" s="12"/>
      <c r="AF110" s="117"/>
      <c r="AG110" s="117"/>
      <c r="AH110" s="117"/>
      <c r="AI110" s="117"/>
      <c r="AJ110" s="117"/>
      <c r="AK110" s="117"/>
      <c r="AL110" s="117"/>
    </row>
    <row r="111" spans="2:42" x14ac:dyDescent="0.25">
      <c r="B111" s="149" t="s">
        <v>45</v>
      </c>
      <c r="C111" s="142">
        <f t="shared" ref="C111:P111" si="31">C10+C31+C60+C68+C108</f>
        <v>891378800905</v>
      </c>
      <c r="D111" s="142">
        <f t="shared" si="31"/>
        <v>992911311082.76001</v>
      </c>
      <c r="E111" s="134">
        <f t="shared" si="31"/>
        <v>49326996846.509987</v>
      </c>
      <c r="F111" s="134">
        <f t="shared" si="31"/>
        <v>66779504112.979996</v>
      </c>
      <c r="G111" s="134">
        <f t="shared" si="31"/>
        <v>67044151441.440002</v>
      </c>
      <c r="H111" s="134">
        <f t="shared" si="31"/>
        <v>68130841831.350006</v>
      </c>
      <c r="I111" s="134">
        <f t="shared" si="31"/>
        <v>61985088322.899994</v>
      </c>
      <c r="J111" s="134">
        <f t="shared" si="31"/>
        <v>91701329929.01001</v>
      </c>
      <c r="K111" s="134">
        <f t="shared" si="31"/>
        <v>64426257890.780006</v>
      </c>
      <c r="L111" s="134">
        <f t="shared" si="31"/>
        <v>68292697599.769989</v>
      </c>
      <c r="M111" s="134">
        <f t="shared" si="31"/>
        <v>79745998630.229996</v>
      </c>
      <c r="N111" s="134">
        <f t="shared" si="31"/>
        <v>68049673370.029991</v>
      </c>
      <c r="O111" s="134">
        <f t="shared" si="31"/>
        <v>107849264249.14</v>
      </c>
      <c r="P111" s="134">
        <f t="shared" si="31"/>
        <v>192075695916.15997</v>
      </c>
      <c r="Q111" s="134">
        <f>E111+F111+G111+H111+I111+J111+K111+L111+M111+O111+N111+P111</f>
        <v>985407500140.30005</v>
      </c>
      <c r="R111" s="12"/>
      <c r="S111" s="12"/>
      <c r="T111" s="12"/>
      <c r="U111" s="12"/>
      <c r="V111" s="12"/>
      <c r="W111" s="12"/>
      <c r="X111" s="12"/>
      <c r="Y111" s="12"/>
      <c r="Z111" s="12"/>
      <c r="AA111" s="12"/>
      <c r="AB111" s="12"/>
      <c r="AC111" s="12"/>
      <c r="AD111" s="12"/>
      <c r="AE111" s="12"/>
      <c r="AF111" s="117"/>
      <c r="AG111" s="117"/>
      <c r="AH111" s="117"/>
      <c r="AI111" s="117"/>
      <c r="AJ111" s="117"/>
    </row>
    <row r="112" spans="2:42" x14ac:dyDescent="0.25">
      <c r="B112" s="29"/>
      <c r="C112" s="133"/>
      <c r="D112" s="133"/>
      <c r="E112" s="129"/>
      <c r="F112" s="129"/>
      <c r="G112" s="129"/>
      <c r="H112" s="129"/>
      <c r="I112" s="129"/>
      <c r="J112" s="129"/>
      <c r="K112" s="129"/>
      <c r="L112" s="129"/>
      <c r="M112" s="129"/>
      <c r="N112" s="129"/>
      <c r="O112" s="129"/>
      <c r="P112" s="129"/>
      <c r="Q112" s="129"/>
      <c r="R112" s="12"/>
      <c r="S112" s="12"/>
      <c r="T112" s="12"/>
      <c r="U112" s="12"/>
      <c r="V112" s="12"/>
      <c r="W112" s="12"/>
      <c r="X112" s="12"/>
      <c r="Y112" s="12"/>
      <c r="Z112" s="12"/>
      <c r="AA112" s="12"/>
      <c r="AB112" s="12"/>
      <c r="AC112" s="12"/>
      <c r="AD112" s="12"/>
      <c r="AE112" s="12"/>
      <c r="AF112" s="117"/>
      <c r="AG112" s="117"/>
      <c r="AH112" s="117"/>
      <c r="AI112" s="117"/>
      <c r="AJ112" s="117"/>
    </row>
    <row r="113" spans="2:37" x14ac:dyDescent="0.25">
      <c r="B113" s="149"/>
      <c r="C113" s="142"/>
      <c r="D113" s="164"/>
      <c r="E113" s="135" t="str">
        <f t="shared" ref="E113:Q113" si="32">+E9</f>
        <v>ENERO</v>
      </c>
      <c r="F113" s="135" t="str">
        <f t="shared" si="32"/>
        <v>FEBRERO</v>
      </c>
      <c r="G113" s="135" t="str">
        <f t="shared" si="32"/>
        <v>MARZO</v>
      </c>
      <c r="H113" s="135" t="str">
        <f t="shared" si="32"/>
        <v>ABRIL</v>
      </c>
      <c r="I113" s="135" t="str">
        <f t="shared" si="32"/>
        <v>MAYO</v>
      </c>
      <c r="J113" s="135" t="str">
        <f t="shared" si="32"/>
        <v>JUNIO</v>
      </c>
      <c r="K113" s="135" t="str">
        <f t="shared" si="32"/>
        <v>JULIO</v>
      </c>
      <c r="L113" s="135" t="str">
        <f t="shared" si="32"/>
        <v>AGOSTO</v>
      </c>
      <c r="M113" s="135" t="str">
        <f t="shared" si="32"/>
        <v>SEPTIEMBRE</v>
      </c>
      <c r="N113" s="135" t="str">
        <f t="shared" si="32"/>
        <v>OCTUBRE</v>
      </c>
      <c r="O113" s="135" t="str">
        <f t="shared" si="32"/>
        <v>NOVIEMBRE</v>
      </c>
      <c r="P113" s="135" t="str">
        <f t="shared" si="32"/>
        <v>DICIEMBRE</v>
      </c>
      <c r="Q113" s="135" t="str">
        <f t="shared" si="32"/>
        <v>TOTAL</v>
      </c>
      <c r="R113" s="12"/>
      <c r="S113" s="12"/>
      <c r="T113" s="12"/>
      <c r="U113" s="12"/>
      <c r="V113" s="12"/>
      <c r="W113" s="12"/>
      <c r="X113" s="12"/>
      <c r="Y113" s="12"/>
      <c r="Z113" s="12"/>
      <c r="AA113" s="12"/>
      <c r="AB113" s="12"/>
      <c r="AC113" s="12"/>
      <c r="AD113" s="12"/>
      <c r="AE113" s="12"/>
      <c r="AF113" s="117"/>
      <c r="AG113" s="117"/>
      <c r="AH113" s="117"/>
      <c r="AI113" s="117"/>
      <c r="AJ113" s="117"/>
    </row>
    <row r="114" spans="2:37" x14ac:dyDescent="0.25">
      <c r="B114" s="30" t="s">
        <v>213</v>
      </c>
      <c r="C114" s="140">
        <f t="shared" ref="C114:P115" si="33">C115</f>
        <v>146463521799</v>
      </c>
      <c r="D114" s="140">
        <f t="shared" si="33"/>
        <v>163619012930.5</v>
      </c>
      <c r="E114" s="127">
        <f>E115</f>
        <v>3777824270.2600002</v>
      </c>
      <c r="F114" s="127">
        <f t="shared" ref="F114:N115" si="34">F115</f>
        <v>2992724770.2799997</v>
      </c>
      <c r="G114" s="127">
        <f t="shared" si="34"/>
        <v>4622344043.3599997</v>
      </c>
      <c r="H114" s="127">
        <f t="shared" si="34"/>
        <v>9297939133.6199989</v>
      </c>
      <c r="I114" s="127">
        <f t="shared" si="34"/>
        <v>21547253850.48</v>
      </c>
      <c r="J114" s="127">
        <f t="shared" si="34"/>
        <v>19700708425.41</v>
      </c>
      <c r="K114" s="127">
        <f t="shared" si="34"/>
        <v>4967141115.9400005</v>
      </c>
      <c r="L114" s="127">
        <f t="shared" si="34"/>
        <v>10432321428.17</v>
      </c>
      <c r="M114" s="127">
        <f t="shared" si="34"/>
        <v>10134723310.469997</v>
      </c>
      <c r="N114" s="127">
        <f t="shared" si="34"/>
        <v>4300532918.0900002</v>
      </c>
      <c r="O114" s="127">
        <f>O115</f>
        <v>4756274570.7200003</v>
      </c>
      <c r="P114" s="127">
        <f>P115</f>
        <v>12808700938.709999</v>
      </c>
      <c r="Q114" s="127">
        <f t="shared" ref="Q114:Q115" si="35">E114+F114+G114+H114+I114+J114+K114+L114+M114+O114+N114+P114</f>
        <v>109338488775.51001</v>
      </c>
      <c r="R114" s="12"/>
      <c r="S114" s="12"/>
      <c r="T114" s="12"/>
      <c r="U114" s="12"/>
      <c r="V114" s="12"/>
      <c r="W114" s="12"/>
      <c r="X114" s="12"/>
      <c r="Y114" s="12"/>
      <c r="Z114" s="12"/>
      <c r="AA114" s="12"/>
      <c r="AB114" s="12"/>
      <c r="AC114" s="12"/>
      <c r="AD114" s="12"/>
      <c r="AE114" s="12"/>
      <c r="AF114" s="117"/>
      <c r="AG114" s="117"/>
      <c r="AH114" s="117"/>
      <c r="AI114" s="117"/>
      <c r="AJ114" s="117"/>
    </row>
    <row r="115" spans="2:37" x14ac:dyDescent="0.25">
      <c r="B115" s="31" t="s">
        <v>214</v>
      </c>
      <c r="C115" s="132">
        <f t="shared" si="33"/>
        <v>146463521799</v>
      </c>
      <c r="D115" s="132">
        <f t="shared" si="33"/>
        <v>163619012930.5</v>
      </c>
      <c r="E115" s="128">
        <f>E116</f>
        <v>3777824270.2600002</v>
      </c>
      <c r="F115" s="128">
        <f t="shared" si="34"/>
        <v>2992724770.2799997</v>
      </c>
      <c r="G115" s="128">
        <f t="shared" si="34"/>
        <v>4622344043.3599997</v>
      </c>
      <c r="H115" s="128">
        <f t="shared" si="34"/>
        <v>9297939133.6199989</v>
      </c>
      <c r="I115" s="128">
        <f t="shared" si="34"/>
        <v>21547253850.48</v>
      </c>
      <c r="J115" s="128">
        <f t="shared" si="34"/>
        <v>19700708425.41</v>
      </c>
      <c r="K115" s="128">
        <f t="shared" si="34"/>
        <v>4967141115.9400005</v>
      </c>
      <c r="L115" s="128">
        <f t="shared" si="34"/>
        <v>10432321428.17</v>
      </c>
      <c r="M115" s="128">
        <f t="shared" si="34"/>
        <v>10134723310.469997</v>
      </c>
      <c r="N115" s="128">
        <f t="shared" si="34"/>
        <v>4300532918.0900002</v>
      </c>
      <c r="O115" s="128">
        <f t="shared" si="33"/>
        <v>4756274570.7200003</v>
      </c>
      <c r="P115" s="128">
        <f t="shared" si="33"/>
        <v>12808700938.709999</v>
      </c>
      <c r="Q115" s="129">
        <f t="shared" si="35"/>
        <v>109338488775.51001</v>
      </c>
      <c r="R115" s="12"/>
      <c r="S115" s="12"/>
      <c r="T115" s="12"/>
      <c r="U115" s="12"/>
      <c r="V115" s="12"/>
      <c r="W115" s="12"/>
      <c r="X115" s="12"/>
      <c r="Y115" s="12"/>
      <c r="Z115" s="12"/>
      <c r="AA115" s="12"/>
      <c r="AB115" s="12"/>
      <c r="AC115" s="12"/>
      <c r="AD115" s="12"/>
      <c r="AE115" s="12"/>
      <c r="AF115" s="117"/>
      <c r="AG115" s="117"/>
      <c r="AH115" s="117"/>
      <c r="AI115" s="117"/>
      <c r="AJ115" s="117"/>
    </row>
    <row r="116" spans="2:37" x14ac:dyDescent="0.25">
      <c r="B116" s="23" t="s">
        <v>215</v>
      </c>
      <c r="C116" s="133">
        <v>146463521799</v>
      </c>
      <c r="D116" s="133">
        <v>163619012930.5</v>
      </c>
      <c r="E116" s="129">
        <v>3777824270.2600002</v>
      </c>
      <c r="F116" s="129">
        <v>2992724770.2799997</v>
      </c>
      <c r="G116" s="129">
        <v>4622344043.3599997</v>
      </c>
      <c r="H116" s="129">
        <v>9297939133.6199989</v>
      </c>
      <c r="I116" s="129">
        <v>21547253850.48</v>
      </c>
      <c r="J116" s="129">
        <v>19700708425.41</v>
      </c>
      <c r="K116" s="129">
        <v>4967141115.9400005</v>
      </c>
      <c r="L116" s="129">
        <v>10432321428.17</v>
      </c>
      <c r="M116" s="129">
        <v>10134723310.469997</v>
      </c>
      <c r="N116" s="129">
        <v>4300532918.0900002</v>
      </c>
      <c r="O116" s="129">
        <v>4756274570.7200003</v>
      </c>
      <c r="P116" s="129">
        <v>12808700938.709999</v>
      </c>
      <c r="Q116" s="129">
        <f>E116+F116+G116+H116+I116+J116+K116+L116+M116+O116+N116+P116</f>
        <v>109338488775.51001</v>
      </c>
      <c r="R116" s="12"/>
      <c r="S116" s="12"/>
      <c r="T116" s="12"/>
      <c r="U116" s="12"/>
      <c r="V116" s="12"/>
      <c r="W116" s="12"/>
      <c r="X116" s="12"/>
      <c r="Y116" s="12"/>
      <c r="Z116" s="12"/>
      <c r="AA116" s="12"/>
      <c r="AB116" s="12"/>
      <c r="AC116" s="12"/>
      <c r="AD116" s="12"/>
      <c r="AE116" s="12"/>
      <c r="AF116" s="117"/>
      <c r="AG116" s="117"/>
      <c r="AH116" s="117"/>
      <c r="AI116" s="117"/>
      <c r="AJ116" s="117"/>
    </row>
    <row r="117" spans="2:37" x14ac:dyDescent="0.25">
      <c r="B117" s="149" t="s">
        <v>47</v>
      </c>
      <c r="C117" s="142">
        <f>C114</f>
        <v>146463521799</v>
      </c>
      <c r="D117" s="142">
        <f>D114</f>
        <v>163619012930.5</v>
      </c>
      <c r="E117" s="134">
        <f>E114</f>
        <v>3777824270.2600002</v>
      </c>
      <c r="F117" s="134">
        <f t="shared" ref="F117:P117" si="36">F114</f>
        <v>2992724770.2799997</v>
      </c>
      <c r="G117" s="134">
        <f t="shared" si="36"/>
        <v>4622344043.3599997</v>
      </c>
      <c r="H117" s="134">
        <f t="shared" si="36"/>
        <v>9297939133.6199989</v>
      </c>
      <c r="I117" s="134">
        <f t="shared" si="36"/>
        <v>21547253850.48</v>
      </c>
      <c r="J117" s="134">
        <f t="shared" si="36"/>
        <v>19700708425.41</v>
      </c>
      <c r="K117" s="134">
        <f t="shared" si="36"/>
        <v>4967141115.9400005</v>
      </c>
      <c r="L117" s="134">
        <f t="shared" si="36"/>
        <v>10432321428.17</v>
      </c>
      <c r="M117" s="134">
        <f t="shared" si="36"/>
        <v>10134723310.469997</v>
      </c>
      <c r="N117" s="134">
        <f t="shared" si="36"/>
        <v>4300532918.0900002</v>
      </c>
      <c r="O117" s="134">
        <f t="shared" si="36"/>
        <v>4756274570.7200003</v>
      </c>
      <c r="P117" s="134">
        <f t="shared" si="36"/>
        <v>12808700938.709999</v>
      </c>
      <c r="Q117" s="134">
        <f>E117+F117+G117+H117+I117+J117+K117+L117+M117+O117+N117+P117</f>
        <v>109338488775.51001</v>
      </c>
      <c r="R117" s="12"/>
      <c r="S117" s="12"/>
      <c r="T117" s="12"/>
      <c r="U117" s="12"/>
      <c r="V117" s="12"/>
      <c r="W117" s="12"/>
      <c r="X117" s="12"/>
      <c r="Y117" s="12"/>
      <c r="Z117" s="12"/>
      <c r="AA117" s="12"/>
      <c r="AB117" s="12"/>
      <c r="AC117" s="12"/>
      <c r="AD117" s="12"/>
      <c r="AE117" s="12"/>
      <c r="AF117" s="117"/>
      <c r="AG117" s="117"/>
      <c r="AH117" s="117"/>
      <c r="AI117" s="117"/>
      <c r="AJ117" s="117"/>
    </row>
    <row r="118" spans="2:37" x14ac:dyDescent="0.25">
      <c r="B118" s="158"/>
      <c r="C118" s="159"/>
      <c r="D118" s="159"/>
      <c r="E118" s="160"/>
      <c r="F118" s="160"/>
      <c r="G118" s="160"/>
      <c r="H118" s="160"/>
      <c r="I118" s="160"/>
      <c r="J118" s="160"/>
      <c r="K118" s="160"/>
      <c r="L118" s="160"/>
      <c r="M118" s="160"/>
      <c r="N118" s="160"/>
      <c r="O118" s="160"/>
      <c r="P118" s="160"/>
      <c r="Q118" s="160"/>
      <c r="R118" s="12"/>
      <c r="S118" s="12"/>
      <c r="T118" s="12"/>
      <c r="U118" s="12"/>
      <c r="V118" s="12"/>
      <c r="W118" s="12"/>
      <c r="X118" s="12"/>
      <c r="Y118" s="12"/>
      <c r="Z118" s="12"/>
      <c r="AA118" s="12"/>
      <c r="AB118" s="12"/>
      <c r="AC118" s="12"/>
      <c r="AD118" s="12"/>
      <c r="AE118" s="12"/>
      <c r="AF118" s="117"/>
      <c r="AG118" s="117"/>
      <c r="AH118" s="117"/>
      <c r="AI118" s="117"/>
      <c r="AJ118" s="117"/>
    </row>
    <row r="119" spans="2:37" x14ac:dyDescent="0.25">
      <c r="B119" s="55" t="s">
        <v>48</v>
      </c>
      <c r="C119" s="144">
        <f t="shared" ref="C119:P119" si="37">C111+C117</f>
        <v>1037842322704</v>
      </c>
      <c r="D119" s="144">
        <f t="shared" si="37"/>
        <v>1156530324013.26</v>
      </c>
      <c r="E119" s="136">
        <f t="shared" si="37"/>
        <v>53104821116.769989</v>
      </c>
      <c r="F119" s="136">
        <f t="shared" si="37"/>
        <v>69772228883.259995</v>
      </c>
      <c r="G119" s="136">
        <f t="shared" si="37"/>
        <v>71666495484.800003</v>
      </c>
      <c r="H119" s="136">
        <f t="shared" si="37"/>
        <v>77428780964.970001</v>
      </c>
      <c r="I119" s="136">
        <f t="shared" si="37"/>
        <v>83532342173.37999</v>
      </c>
      <c r="J119" s="136">
        <f t="shared" si="37"/>
        <v>111402038354.42001</v>
      </c>
      <c r="K119" s="136">
        <f t="shared" si="37"/>
        <v>69393399006.720001</v>
      </c>
      <c r="L119" s="136">
        <f t="shared" si="37"/>
        <v>78725019027.939987</v>
      </c>
      <c r="M119" s="136">
        <f t="shared" si="37"/>
        <v>89880721940.699997</v>
      </c>
      <c r="N119" s="136">
        <f t="shared" si="37"/>
        <v>72350206288.119995</v>
      </c>
      <c r="O119" s="136">
        <f t="shared" si="37"/>
        <v>112605538819.86</v>
      </c>
      <c r="P119" s="136">
        <f t="shared" si="37"/>
        <v>204884396854.86996</v>
      </c>
      <c r="Q119" s="136">
        <f>SUM(E119:P119)</f>
        <v>1094745988915.8098</v>
      </c>
      <c r="R119" s="12"/>
      <c r="S119" s="12"/>
      <c r="T119" s="12"/>
      <c r="U119" s="12"/>
      <c r="V119" s="12"/>
      <c r="W119" s="12"/>
      <c r="X119" s="12"/>
      <c r="Y119" s="12"/>
      <c r="Z119" s="12"/>
      <c r="AA119" s="12"/>
      <c r="AB119" s="12"/>
      <c r="AC119" s="12"/>
      <c r="AD119" s="12"/>
      <c r="AE119" s="12"/>
      <c r="AF119" s="117"/>
      <c r="AG119" s="117"/>
      <c r="AH119" s="117"/>
      <c r="AI119" s="117"/>
      <c r="AJ119" s="117"/>
    </row>
    <row r="120" spans="2:37" x14ac:dyDescent="0.25">
      <c r="B120" s="34" t="s">
        <v>267</v>
      </c>
      <c r="C120" s="167"/>
      <c r="D120" s="167"/>
      <c r="E120" s="168"/>
      <c r="F120" s="168"/>
      <c r="G120" s="168"/>
      <c r="H120" s="168"/>
      <c r="I120" s="168"/>
      <c r="J120" s="168"/>
      <c r="K120" s="168"/>
      <c r="L120" s="168"/>
      <c r="M120" s="168"/>
      <c r="N120" s="10"/>
      <c r="O120" s="10"/>
      <c r="P120" s="10"/>
      <c r="R120" s="12"/>
      <c r="S120" s="12"/>
      <c r="T120" s="12"/>
      <c r="U120" s="12"/>
      <c r="V120" s="12"/>
      <c r="W120" s="12"/>
      <c r="X120" s="12"/>
      <c r="Y120" s="12"/>
      <c r="Z120" s="12"/>
      <c r="AA120" s="12"/>
      <c r="AB120" s="12"/>
      <c r="AC120" s="12"/>
      <c r="AD120" s="12"/>
      <c r="AE120" s="12"/>
      <c r="AF120" s="117"/>
      <c r="AG120" s="117"/>
      <c r="AH120" s="117"/>
      <c r="AI120" s="117"/>
      <c r="AJ120" s="117"/>
      <c r="AK120" s="117"/>
    </row>
    <row r="121" spans="2:37" x14ac:dyDescent="0.25">
      <c r="B121" s="34" t="s">
        <v>268</v>
      </c>
      <c r="C121" s="167"/>
      <c r="D121" s="167"/>
      <c r="E121" s="168"/>
      <c r="F121" s="168"/>
      <c r="G121" s="168"/>
      <c r="H121" s="168"/>
      <c r="I121" s="168"/>
      <c r="J121" s="168"/>
      <c r="K121" s="168"/>
      <c r="L121" s="168"/>
      <c r="M121" s="168"/>
      <c r="N121" s="125"/>
      <c r="O121" s="125"/>
      <c r="P121" s="125"/>
      <c r="Q121"/>
      <c r="R121" s="12"/>
      <c r="S121" s="12"/>
      <c r="T121" s="12"/>
      <c r="U121" s="12"/>
      <c r="V121" s="12"/>
      <c r="W121" s="12"/>
      <c r="X121" s="12"/>
      <c r="Y121" s="12"/>
      <c r="Z121" s="12"/>
      <c r="AA121" s="12"/>
      <c r="AB121" s="12"/>
      <c r="AC121" s="12"/>
      <c r="AD121" s="12"/>
      <c r="AE121" s="12"/>
    </row>
    <row r="122" spans="2:37" x14ac:dyDescent="0.25">
      <c r="B122" s="340" t="s">
        <v>269</v>
      </c>
      <c r="C122" s="340"/>
      <c r="D122" s="340"/>
      <c r="E122" s="340"/>
      <c r="F122" s="340"/>
      <c r="G122" s="340"/>
      <c r="H122" s="340"/>
      <c r="I122" s="340"/>
      <c r="J122" s="340"/>
      <c r="K122" s="340"/>
      <c r="L122" s="340"/>
      <c r="M122" s="340"/>
      <c r="Q122" s="107"/>
      <c r="R122" s="12"/>
      <c r="S122" s="12"/>
      <c r="T122" s="12"/>
      <c r="U122" s="12"/>
      <c r="V122" s="12"/>
      <c r="W122" s="12"/>
      <c r="X122" s="12"/>
      <c r="Y122" s="12"/>
      <c r="Z122" s="12"/>
      <c r="AA122" s="12"/>
      <c r="AB122" s="12"/>
      <c r="AC122" s="12"/>
      <c r="AD122" s="12"/>
      <c r="AE122" s="12"/>
    </row>
    <row r="123" spans="2:37" x14ac:dyDescent="0.25">
      <c r="B123" s="9" t="s">
        <v>233</v>
      </c>
      <c r="C123" s="167"/>
      <c r="D123" s="167"/>
      <c r="E123" s="168"/>
      <c r="F123" s="168"/>
      <c r="G123" s="168"/>
      <c r="H123" s="168"/>
      <c r="I123" s="168"/>
      <c r="J123" s="168"/>
      <c r="K123" s="168"/>
      <c r="L123" s="168"/>
      <c r="M123" s="168"/>
      <c r="R123" s="12"/>
      <c r="S123" s="12"/>
      <c r="T123" s="12"/>
      <c r="U123" s="12"/>
      <c r="V123" s="12"/>
      <c r="W123" s="12"/>
      <c r="X123" s="12"/>
      <c r="Y123" s="12"/>
      <c r="Z123" s="12"/>
      <c r="AA123" s="12"/>
      <c r="AB123" s="12"/>
      <c r="AC123" s="12"/>
      <c r="AD123" s="12"/>
      <c r="AE123" s="12"/>
    </row>
    <row r="124" spans="2:37" x14ac:dyDescent="0.25">
      <c r="R124" s="12"/>
      <c r="S124" s="12"/>
      <c r="T124" s="12"/>
      <c r="U124" s="12"/>
      <c r="V124" s="12"/>
      <c r="W124" s="12"/>
      <c r="X124" s="12"/>
      <c r="Y124" s="12"/>
      <c r="Z124" s="12"/>
      <c r="AA124" s="12"/>
      <c r="AB124" s="12"/>
      <c r="AC124" s="12"/>
      <c r="AD124" s="12"/>
      <c r="AE124" s="12"/>
    </row>
    <row r="125" spans="2:37" x14ac:dyDescent="0.25">
      <c r="R125" s="12"/>
      <c r="S125" s="12"/>
      <c r="T125" s="12"/>
      <c r="U125" s="12"/>
      <c r="V125" s="12"/>
      <c r="W125" s="12"/>
      <c r="X125" s="12"/>
      <c r="Y125" s="12"/>
      <c r="Z125" s="12"/>
      <c r="AA125" s="12"/>
      <c r="AB125" s="12"/>
      <c r="AC125" s="12"/>
      <c r="AD125" s="12"/>
      <c r="AE125" s="12"/>
    </row>
    <row r="126" spans="2:37" x14ac:dyDescent="0.25">
      <c r="R126" s="12"/>
      <c r="S126" s="12"/>
      <c r="T126" s="12"/>
      <c r="U126" s="12"/>
      <c r="V126" s="12"/>
      <c r="W126" s="12"/>
      <c r="X126" s="12"/>
      <c r="Y126" s="12"/>
      <c r="Z126" s="12"/>
      <c r="AA126" s="12"/>
      <c r="AB126" s="12"/>
      <c r="AC126" s="12"/>
      <c r="AD126" s="12"/>
      <c r="AE126" s="12"/>
    </row>
    <row r="127" spans="2:37" x14ac:dyDescent="0.25">
      <c r="R127" s="12"/>
      <c r="S127" s="12"/>
      <c r="T127" s="12"/>
      <c r="U127" s="12"/>
      <c r="V127" s="12"/>
      <c r="W127" s="12"/>
      <c r="X127" s="12"/>
      <c r="Y127" s="12"/>
      <c r="Z127" s="12"/>
      <c r="AA127" s="12"/>
      <c r="AB127" s="12"/>
      <c r="AC127" s="12"/>
      <c r="AD127" s="12"/>
      <c r="AE127" s="12"/>
    </row>
    <row r="128" spans="2:37" x14ac:dyDescent="0.25">
      <c r="R128" s="12"/>
      <c r="S128" s="12"/>
      <c r="T128" s="12"/>
      <c r="U128" s="12"/>
      <c r="V128" s="12"/>
      <c r="W128" s="12"/>
      <c r="X128" s="12"/>
      <c r="Y128" s="12"/>
      <c r="Z128" s="12"/>
      <c r="AA128" s="12"/>
      <c r="AB128" s="12"/>
      <c r="AC128" s="12"/>
      <c r="AD128" s="12"/>
      <c r="AE128" s="12"/>
    </row>
    <row r="129" spans="5:31" x14ac:dyDescent="0.25">
      <c r="E129" s="97"/>
      <c r="F129" s="97"/>
      <c r="G129" s="97"/>
      <c r="H129" s="97"/>
      <c r="I129" s="97"/>
      <c r="J129" s="97"/>
      <c r="K129" s="97"/>
      <c r="L129" s="97"/>
      <c r="M129" s="97"/>
      <c r="N129" s="97"/>
      <c r="O129" s="97"/>
      <c r="P129" s="97"/>
      <c r="R129" s="12"/>
      <c r="S129" s="12"/>
      <c r="T129" s="12"/>
      <c r="U129" s="12"/>
      <c r="V129" s="12"/>
      <c r="W129" s="12"/>
      <c r="X129" s="12"/>
      <c r="Y129" s="12"/>
      <c r="Z129" s="12"/>
      <c r="AA129" s="12"/>
      <c r="AB129" s="12"/>
      <c r="AC129" s="12"/>
      <c r="AD129" s="12"/>
      <c r="AE129" s="12"/>
    </row>
    <row r="130" spans="5:31" x14ac:dyDescent="0.25">
      <c r="E130" s="97"/>
      <c r="F130" s="97"/>
      <c r="G130" s="97"/>
      <c r="H130" s="97"/>
      <c r="I130" s="97"/>
      <c r="J130" s="97"/>
      <c r="K130" s="97"/>
      <c r="L130" s="97"/>
      <c r="M130" s="97"/>
      <c r="N130" s="97"/>
      <c r="O130" s="97"/>
      <c r="P130" s="97"/>
      <c r="R130" s="12"/>
      <c r="S130" s="12"/>
      <c r="T130" s="12"/>
      <c r="U130" s="12"/>
      <c r="V130" s="12"/>
      <c r="W130" s="12"/>
      <c r="X130" s="12"/>
      <c r="Y130" s="12"/>
      <c r="Z130" s="12"/>
      <c r="AA130" s="12"/>
      <c r="AB130" s="12"/>
      <c r="AC130" s="12"/>
      <c r="AD130" s="12"/>
      <c r="AE130" s="12"/>
    </row>
    <row r="131" spans="5:31" x14ac:dyDescent="0.25">
      <c r="E131" s="97"/>
      <c r="F131" s="97"/>
      <c r="G131" s="97"/>
      <c r="H131" s="97"/>
      <c r="I131" s="97"/>
      <c r="J131" s="97"/>
      <c r="K131" s="97"/>
      <c r="L131" s="97"/>
      <c r="M131" s="97"/>
      <c r="N131" s="97"/>
      <c r="O131" s="97"/>
      <c r="P131" s="97"/>
      <c r="R131" s="12"/>
      <c r="S131" s="12"/>
      <c r="T131" s="12"/>
      <c r="U131" s="12"/>
      <c r="V131" s="12"/>
      <c r="W131" s="12"/>
      <c r="X131" s="12"/>
      <c r="Y131" s="12"/>
      <c r="Z131" s="12"/>
      <c r="AA131" s="12"/>
      <c r="AB131" s="12"/>
      <c r="AC131" s="12"/>
      <c r="AD131" s="12"/>
      <c r="AE131" s="12"/>
    </row>
    <row r="132" spans="5:31" x14ac:dyDescent="0.25">
      <c r="E132" s="97"/>
      <c r="F132" s="97"/>
      <c r="G132" s="97"/>
      <c r="H132" s="97"/>
      <c r="I132" s="97"/>
      <c r="J132" s="97"/>
      <c r="K132" s="97"/>
      <c r="L132" s="97"/>
      <c r="M132" s="97"/>
      <c r="N132" s="97"/>
      <c r="O132" s="97"/>
      <c r="P132" s="97"/>
      <c r="R132" s="12"/>
      <c r="S132" s="12"/>
      <c r="T132" s="12"/>
      <c r="U132" s="12"/>
      <c r="V132" s="12"/>
      <c r="W132" s="12"/>
      <c r="X132" s="12"/>
      <c r="Y132" s="12"/>
      <c r="Z132" s="12"/>
      <c r="AA132" s="12"/>
      <c r="AB132" s="12"/>
      <c r="AC132" s="12"/>
      <c r="AD132" s="12"/>
      <c r="AE132" s="12"/>
    </row>
    <row r="133" spans="5:31" x14ac:dyDescent="0.25">
      <c r="R133" s="12"/>
      <c r="S133" s="12"/>
      <c r="T133" s="12"/>
      <c r="U133" s="12"/>
      <c r="V133" s="12"/>
      <c r="W133" s="12"/>
      <c r="X133" s="12"/>
      <c r="Y133" s="12"/>
      <c r="Z133" s="12"/>
      <c r="AA133" s="12"/>
      <c r="AB133" s="12"/>
      <c r="AC133" s="12"/>
      <c r="AD133" s="12"/>
      <c r="AE133" s="12"/>
    </row>
    <row r="134" spans="5:31" x14ac:dyDescent="0.25">
      <c r="R134" s="12"/>
      <c r="S134" s="12"/>
      <c r="T134" s="12"/>
      <c r="U134" s="12"/>
      <c r="V134" s="12"/>
      <c r="W134" s="12"/>
      <c r="X134" s="12"/>
      <c r="Y134" s="12"/>
      <c r="Z134" s="12"/>
      <c r="AA134" s="12"/>
      <c r="AB134" s="12"/>
      <c r="AC134" s="12"/>
      <c r="AD134" s="12"/>
      <c r="AE134" s="12"/>
    </row>
    <row r="135" spans="5:31" x14ac:dyDescent="0.25">
      <c r="E135" s="97"/>
      <c r="F135" s="97"/>
      <c r="G135" s="97"/>
      <c r="H135" s="97"/>
      <c r="I135" s="97"/>
      <c r="J135" s="97"/>
      <c r="K135" s="97"/>
      <c r="L135" s="97"/>
      <c r="M135" s="97"/>
      <c r="N135" s="97"/>
      <c r="O135" s="97"/>
      <c r="P135" s="97"/>
      <c r="R135" s="12"/>
      <c r="S135" s="12"/>
      <c r="T135" s="12"/>
      <c r="U135" s="12"/>
      <c r="V135" s="12"/>
      <c r="W135" s="12"/>
      <c r="X135" s="12"/>
      <c r="Y135" s="12"/>
      <c r="Z135" s="12"/>
      <c r="AA135" s="12"/>
      <c r="AB135" s="12"/>
      <c r="AC135" s="12"/>
      <c r="AD135" s="12"/>
      <c r="AE135" s="12"/>
    </row>
    <row r="136" spans="5:31" x14ac:dyDescent="0.25">
      <c r="E136" s="97"/>
      <c r="F136" s="97"/>
      <c r="G136" s="97"/>
      <c r="H136" s="97"/>
      <c r="I136" s="97"/>
      <c r="J136" s="97"/>
      <c r="K136" s="97"/>
      <c r="L136" s="97"/>
      <c r="M136" s="97"/>
      <c r="N136" s="97"/>
      <c r="O136" s="97"/>
      <c r="P136" s="97"/>
      <c r="R136" s="12"/>
      <c r="S136" s="12"/>
      <c r="T136" s="12"/>
      <c r="U136" s="12"/>
      <c r="V136" s="12"/>
      <c r="W136" s="12"/>
      <c r="X136" s="12"/>
      <c r="Y136" s="12"/>
      <c r="Z136" s="12"/>
      <c r="AA136" s="12"/>
      <c r="AB136" s="12"/>
      <c r="AC136" s="12"/>
      <c r="AD136" s="12"/>
      <c r="AE136" s="12"/>
    </row>
    <row r="137" spans="5:31" x14ac:dyDescent="0.25">
      <c r="E137" s="97"/>
      <c r="F137" s="97"/>
      <c r="G137" s="97"/>
      <c r="H137" s="97"/>
      <c r="I137" s="97"/>
      <c r="J137" s="97"/>
      <c r="K137" s="97"/>
      <c r="L137" s="97"/>
      <c r="M137" s="97"/>
      <c r="N137" s="97"/>
      <c r="O137" s="97"/>
      <c r="P137" s="97"/>
      <c r="R137" s="12"/>
      <c r="S137" s="12"/>
      <c r="T137" s="12"/>
      <c r="U137" s="12"/>
      <c r="V137" s="12"/>
      <c r="W137" s="12"/>
      <c r="X137" s="12"/>
      <c r="Y137" s="12"/>
      <c r="Z137" s="12"/>
      <c r="AA137" s="12"/>
      <c r="AB137" s="12"/>
      <c r="AC137" s="12"/>
      <c r="AD137" s="12"/>
      <c r="AE137" s="12"/>
    </row>
    <row r="138" spans="5:31" x14ac:dyDescent="0.25">
      <c r="R138" s="12"/>
      <c r="S138" s="12"/>
      <c r="T138" s="12"/>
      <c r="U138" s="12"/>
      <c r="V138" s="12"/>
      <c r="W138" s="12"/>
      <c r="X138" s="12"/>
      <c r="Y138" s="12"/>
      <c r="Z138" s="12"/>
      <c r="AA138" s="12"/>
      <c r="AB138" s="12"/>
      <c r="AC138" s="12"/>
      <c r="AD138" s="12"/>
      <c r="AE138" s="12"/>
    </row>
    <row r="139" spans="5:31" x14ac:dyDescent="0.25">
      <c r="E139" s="97"/>
      <c r="F139" s="97"/>
      <c r="G139" s="97"/>
      <c r="H139" s="97"/>
      <c r="I139" s="97"/>
      <c r="J139" s="97"/>
      <c r="K139" s="97"/>
      <c r="L139" s="97"/>
      <c r="M139" s="97"/>
      <c r="N139" s="97"/>
      <c r="O139" s="97"/>
      <c r="P139" s="97"/>
      <c r="R139" s="12"/>
      <c r="S139" s="12"/>
      <c r="T139" s="12"/>
      <c r="U139" s="12"/>
      <c r="V139" s="12"/>
      <c r="W139" s="12"/>
      <c r="X139" s="12"/>
      <c r="Y139" s="12"/>
      <c r="Z139" s="12"/>
      <c r="AA139" s="12"/>
      <c r="AB139" s="12"/>
      <c r="AC139" s="12"/>
      <c r="AD139" s="12"/>
      <c r="AE139" s="12"/>
    </row>
    <row r="140" spans="5:31" x14ac:dyDescent="0.25">
      <c r="E140" s="97"/>
      <c r="F140" s="97"/>
      <c r="G140" s="97"/>
      <c r="H140" s="97"/>
      <c r="I140" s="97"/>
      <c r="J140" s="97"/>
      <c r="K140" s="97"/>
      <c r="L140" s="97"/>
      <c r="M140" s="97"/>
      <c r="N140" s="97"/>
      <c r="O140" s="97"/>
      <c r="P140" s="97"/>
      <c r="R140" s="12"/>
      <c r="S140" s="12"/>
      <c r="T140" s="12"/>
      <c r="U140" s="12"/>
      <c r="V140" s="12"/>
      <c r="W140" s="12"/>
      <c r="X140" s="12"/>
      <c r="Y140" s="12"/>
      <c r="Z140" s="12"/>
      <c r="AA140" s="12"/>
      <c r="AB140" s="12"/>
      <c r="AC140" s="12"/>
      <c r="AD140" s="12"/>
      <c r="AE140" s="12"/>
    </row>
    <row r="141" spans="5:31" x14ac:dyDescent="0.25">
      <c r="E141" s="97"/>
      <c r="F141" s="97"/>
      <c r="G141" s="97"/>
      <c r="H141" s="97"/>
      <c r="I141" s="97"/>
      <c r="J141" s="97"/>
      <c r="K141" s="97"/>
      <c r="L141" s="97"/>
      <c r="M141" s="97"/>
      <c r="N141" s="97"/>
      <c r="O141" s="97"/>
      <c r="P141" s="97"/>
      <c r="R141" s="12"/>
      <c r="S141" s="12"/>
      <c r="T141" s="12"/>
      <c r="U141" s="12"/>
      <c r="V141" s="12"/>
      <c r="W141" s="12"/>
      <c r="X141" s="12"/>
      <c r="Y141" s="12"/>
      <c r="Z141" s="12"/>
      <c r="AA141" s="12"/>
      <c r="AB141" s="12"/>
      <c r="AC141" s="12"/>
      <c r="AD141" s="12"/>
      <c r="AE141" s="12"/>
    </row>
    <row r="142" spans="5:31" x14ac:dyDescent="0.25">
      <c r="E142" s="97"/>
      <c r="F142" s="97"/>
      <c r="G142" s="97"/>
      <c r="H142" s="97"/>
      <c r="I142" s="97"/>
      <c r="J142" s="97"/>
      <c r="K142" s="97"/>
      <c r="L142" s="97"/>
      <c r="M142" s="97"/>
      <c r="N142" s="97"/>
      <c r="O142" s="97"/>
      <c r="P142" s="97"/>
      <c r="R142" s="12"/>
      <c r="S142" s="12"/>
      <c r="T142" s="12"/>
      <c r="U142" s="12"/>
      <c r="V142" s="12"/>
      <c r="W142" s="12"/>
      <c r="X142" s="12"/>
      <c r="Y142" s="12"/>
      <c r="Z142" s="12"/>
      <c r="AA142" s="12"/>
      <c r="AB142" s="12"/>
      <c r="AC142" s="12"/>
      <c r="AD142" s="12"/>
      <c r="AE142" s="12"/>
    </row>
    <row r="143" spans="5:31" x14ac:dyDescent="0.25">
      <c r="E143" s="97"/>
      <c r="F143" s="97"/>
      <c r="G143" s="97"/>
      <c r="H143" s="97"/>
      <c r="I143" s="97"/>
      <c r="J143" s="97"/>
      <c r="K143" s="97"/>
      <c r="L143" s="97"/>
      <c r="M143" s="97"/>
      <c r="N143" s="97"/>
      <c r="O143" s="97"/>
      <c r="P143" s="97"/>
      <c r="R143" s="12"/>
      <c r="S143" s="12"/>
      <c r="T143" s="12"/>
      <c r="U143" s="12"/>
      <c r="V143" s="12"/>
      <c r="W143" s="12"/>
      <c r="X143" s="12"/>
      <c r="Y143" s="12"/>
      <c r="Z143" s="12"/>
      <c r="AA143" s="12"/>
      <c r="AB143" s="12"/>
      <c r="AC143" s="12"/>
      <c r="AD143" s="12"/>
      <c r="AE143" s="12"/>
    </row>
    <row r="144" spans="5:31" x14ac:dyDescent="0.25">
      <c r="E144" s="97"/>
      <c r="F144" s="97"/>
      <c r="G144" s="97"/>
      <c r="H144" s="97"/>
      <c r="I144" s="97"/>
      <c r="J144" s="97"/>
      <c r="K144" s="97"/>
      <c r="L144" s="97"/>
      <c r="M144" s="97"/>
      <c r="N144" s="97"/>
      <c r="O144" s="97"/>
      <c r="P144" s="97"/>
      <c r="R144" s="12"/>
      <c r="S144" s="12"/>
      <c r="T144" s="12"/>
      <c r="U144" s="12"/>
      <c r="V144" s="12"/>
      <c r="W144" s="12"/>
      <c r="X144" s="12"/>
      <c r="Y144" s="12"/>
      <c r="Z144" s="12"/>
      <c r="AA144" s="12"/>
      <c r="AB144" s="12"/>
      <c r="AC144" s="12"/>
      <c r="AD144" s="12"/>
      <c r="AE144" s="12"/>
    </row>
    <row r="145" spans="5:31" x14ac:dyDescent="0.25">
      <c r="E145" s="97"/>
      <c r="F145" s="97"/>
      <c r="G145" s="97"/>
      <c r="H145" s="97"/>
      <c r="I145" s="97"/>
      <c r="J145" s="97"/>
      <c r="K145" s="97"/>
      <c r="L145" s="97"/>
      <c r="M145" s="97"/>
      <c r="N145" s="97"/>
      <c r="O145" s="97"/>
      <c r="P145" s="97"/>
      <c r="R145" s="12"/>
      <c r="S145" s="12"/>
      <c r="T145" s="12"/>
      <c r="U145" s="12"/>
      <c r="V145" s="12"/>
      <c r="W145" s="12"/>
      <c r="X145" s="12"/>
      <c r="Y145" s="12"/>
      <c r="Z145" s="12"/>
      <c r="AA145" s="12"/>
      <c r="AB145" s="12"/>
      <c r="AC145" s="12"/>
      <c r="AD145" s="12"/>
      <c r="AE145" s="12"/>
    </row>
    <row r="146" spans="5:31" x14ac:dyDescent="0.25">
      <c r="E146" s="97"/>
      <c r="F146" s="97"/>
      <c r="G146" s="97"/>
      <c r="H146" s="97"/>
      <c r="I146" s="97"/>
      <c r="J146" s="97"/>
      <c r="K146" s="97"/>
      <c r="L146" s="97"/>
      <c r="M146" s="97"/>
      <c r="N146" s="97"/>
      <c r="O146" s="97"/>
      <c r="P146" s="97"/>
      <c r="R146" s="12"/>
      <c r="S146" s="12"/>
      <c r="T146" s="12"/>
      <c r="U146" s="12"/>
      <c r="V146" s="12"/>
      <c r="W146" s="12"/>
      <c r="X146" s="12"/>
      <c r="Y146" s="12"/>
      <c r="Z146" s="12"/>
      <c r="AA146" s="12"/>
      <c r="AB146" s="12"/>
      <c r="AC146" s="12"/>
      <c r="AD146" s="12"/>
      <c r="AE146" s="12"/>
    </row>
    <row r="147" spans="5:31" x14ac:dyDescent="0.25">
      <c r="R147" s="12"/>
      <c r="S147" s="12"/>
      <c r="T147" s="12"/>
      <c r="U147" s="12"/>
      <c r="V147" s="12"/>
      <c r="W147" s="12"/>
      <c r="X147" s="12"/>
      <c r="Y147" s="12"/>
      <c r="Z147" s="12"/>
      <c r="AA147" s="12"/>
      <c r="AB147" s="12"/>
      <c r="AC147" s="12"/>
      <c r="AD147" s="12"/>
      <c r="AE147" s="12"/>
    </row>
    <row r="148" spans="5:31" x14ac:dyDescent="0.25">
      <c r="E148" s="97"/>
      <c r="F148" s="97"/>
      <c r="G148" s="97"/>
      <c r="H148" s="97"/>
      <c r="I148" s="97"/>
      <c r="J148" s="97"/>
      <c r="K148" s="97"/>
      <c r="L148" s="97"/>
      <c r="M148" s="97"/>
      <c r="N148" s="97"/>
      <c r="O148" s="97"/>
      <c r="P148" s="97"/>
      <c r="R148" s="12"/>
      <c r="S148" s="12"/>
      <c r="T148" s="12"/>
      <c r="U148" s="12"/>
      <c r="V148" s="12"/>
      <c r="W148" s="12"/>
      <c r="X148" s="12"/>
      <c r="Y148" s="12"/>
      <c r="Z148" s="12"/>
      <c r="AA148" s="12"/>
      <c r="AB148" s="12"/>
      <c r="AC148" s="12"/>
      <c r="AD148" s="12"/>
      <c r="AE148" s="12"/>
    </row>
    <row r="149" spans="5:31" x14ac:dyDescent="0.25">
      <c r="E149" s="97"/>
      <c r="F149" s="97"/>
      <c r="G149" s="97"/>
      <c r="H149" s="97"/>
      <c r="I149" s="97"/>
      <c r="J149" s="97"/>
      <c r="K149" s="97"/>
      <c r="L149" s="97"/>
      <c r="M149" s="97"/>
      <c r="N149" s="97"/>
      <c r="O149" s="97"/>
      <c r="P149" s="97"/>
      <c r="R149" s="12"/>
      <c r="S149" s="12"/>
      <c r="T149" s="12"/>
      <c r="U149" s="12"/>
      <c r="V149" s="12"/>
      <c r="W149" s="12"/>
      <c r="X149" s="12"/>
      <c r="Y149" s="12"/>
      <c r="Z149" s="12"/>
      <c r="AA149" s="12"/>
      <c r="AB149" s="12"/>
      <c r="AC149" s="12"/>
      <c r="AD149" s="12"/>
      <c r="AE149" s="12"/>
    </row>
    <row r="150" spans="5:31" x14ac:dyDescent="0.25">
      <c r="E150" s="97"/>
      <c r="F150" s="97"/>
      <c r="G150" s="97"/>
      <c r="H150" s="97"/>
      <c r="I150" s="97"/>
      <c r="J150" s="97"/>
      <c r="K150" s="97"/>
      <c r="L150" s="97"/>
      <c r="M150" s="97"/>
      <c r="N150" s="97"/>
      <c r="O150" s="97"/>
      <c r="P150" s="97"/>
      <c r="R150" s="12"/>
      <c r="S150" s="12"/>
      <c r="T150" s="12"/>
      <c r="U150" s="12"/>
      <c r="V150" s="12"/>
      <c r="W150" s="12"/>
      <c r="X150" s="12"/>
      <c r="Y150" s="12"/>
      <c r="Z150" s="12"/>
      <c r="AA150" s="12"/>
      <c r="AB150" s="12"/>
      <c r="AC150" s="12"/>
      <c r="AD150" s="12"/>
      <c r="AE150" s="12"/>
    </row>
    <row r="151" spans="5:31" x14ac:dyDescent="0.25">
      <c r="E151" s="97"/>
      <c r="F151" s="97"/>
      <c r="G151" s="97"/>
      <c r="H151" s="97"/>
      <c r="I151" s="97"/>
      <c r="J151" s="97"/>
      <c r="K151" s="97"/>
      <c r="L151" s="97"/>
      <c r="M151" s="97"/>
      <c r="N151" s="97"/>
      <c r="O151" s="97"/>
      <c r="P151" s="97"/>
      <c r="R151" s="12"/>
      <c r="S151" s="12"/>
      <c r="T151" s="12"/>
      <c r="U151" s="12"/>
      <c r="V151" s="12"/>
      <c r="W151" s="12"/>
      <c r="X151" s="12"/>
      <c r="Y151" s="12"/>
      <c r="Z151" s="12"/>
      <c r="AA151" s="12"/>
      <c r="AB151" s="12"/>
      <c r="AC151" s="12"/>
      <c r="AD151" s="12"/>
      <c r="AE151" s="12"/>
    </row>
    <row r="152" spans="5:31" x14ac:dyDescent="0.25">
      <c r="E152" s="97"/>
      <c r="F152" s="97"/>
      <c r="G152" s="97"/>
      <c r="H152" s="97"/>
      <c r="I152" s="97"/>
      <c r="J152" s="97"/>
      <c r="K152" s="97"/>
      <c r="L152" s="97"/>
      <c r="M152" s="97"/>
      <c r="N152" s="97"/>
      <c r="O152" s="97"/>
      <c r="P152" s="97"/>
      <c r="R152" s="12"/>
      <c r="S152" s="12"/>
      <c r="T152" s="12"/>
      <c r="U152" s="12"/>
      <c r="V152" s="12"/>
      <c r="W152" s="12"/>
      <c r="X152" s="12"/>
      <c r="Y152" s="12"/>
      <c r="Z152" s="12"/>
      <c r="AA152" s="12"/>
      <c r="AB152" s="12"/>
      <c r="AC152" s="12"/>
      <c r="AD152" s="12"/>
      <c r="AE152" s="12"/>
    </row>
    <row r="153" spans="5:31" x14ac:dyDescent="0.25">
      <c r="R153" s="12"/>
      <c r="S153" s="12"/>
      <c r="T153" s="12"/>
      <c r="U153" s="12"/>
      <c r="V153" s="12"/>
      <c r="W153" s="12"/>
      <c r="X153" s="12"/>
      <c r="Y153" s="12"/>
      <c r="Z153" s="12"/>
      <c r="AA153" s="12"/>
      <c r="AB153" s="12"/>
      <c r="AC153" s="12"/>
      <c r="AD153" s="12"/>
      <c r="AE153" s="12"/>
    </row>
    <row r="154" spans="5:31" x14ac:dyDescent="0.25">
      <c r="R154" s="12"/>
      <c r="S154" s="12"/>
      <c r="T154" s="12"/>
      <c r="U154" s="12"/>
      <c r="V154" s="12"/>
      <c r="W154" s="12"/>
      <c r="X154" s="12"/>
      <c r="Y154" s="12"/>
      <c r="Z154" s="12"/>
      <c r="AA154" s="12"/>
      <c r="AB154" s="12"/>
      <c r="AC154" s="12"/>
      <c r="AD154" s="12"/>
      <c r="AE154" s="12"/>
    </row>
    <row r="155" spans="5:31" x14ac:dyDescent="0.25">
      <c r="R155" s="12"/>
      <c r="S155" s="12"/>
      <c r="T155" s="12"/>
      <c r="U155" s="12"/>
      <c r="V155" s="12"/>
      <c r="W155" s="12"/>
      <c r="X155" s="12"/>
      <c r="Y155" s="12"/>
      <c r="Z155" s="12"/>
      <c r="AA155" s="12"/>
      <c r="AB155" s="12"/>
      <c r="AC155" s="12"/>
      <c r="AD155" s="12"/>
      <c r="AE155" s="12"/>
    </row>
    <row r="156" spans="5:31" x14ac:dyDescent="0.25">
      <c r="E156" s="97"/>
      <c r="F156" s="97"/>
      <c r="G156" s="97"/>
      <c r="H156" s="97"/>
      <c r="I156" s="97"/>
      <c r="J156" s="97"/>
      <c r="K156" s="97"/>
      <c r="L156" s="97"/>
      <c r="M156" s="97"/>
      <c r="N156" s="97"/>
      <c r="O156" s="97"/>
      <c r="P156" s="97"/>
      <c r="R156" s="12"/>
      <c r="S156" s="12"/>
      <c r="T156" s="12"/>
      <c r="U156" s="12"/>
      <c r="V156" s="12"/>
      <c r="W156" s="12"/>
      <c r="X156" s="12"/>
      <c r="Y156" s="12"/>
      <c r="Z156" s="12"/>
      <c r="AA156" s="12"/>
      <c r="AB156" s="12"/>
      <c r="AC156" s="12"/>
      <c r="AD156" s="12"/>
      <c r="AE156" s="12"/>
    </row>
    <row r="157" spans="5:31" x14ac:dyDescent="0.25">
      <c r="E157" s="97"/>
      <c r="F157" s="97"/>
      <c r="G157" s="97"/>
      <c r="H157" s="97"/>
      <c r="I157" s="97"/>
      <c r="J157" s="97"/>
      <c r="K157" s="97"/>
      <c r="L157" s="97"/>
      <c r="M157" s="97"/>
      <c r="N157" s="97"/>
      <c r="O157" s="97"/>
      <c r="P157" s="97"/>
      <c r="R157" s="12"/>
      <c r="S157" s="12"/>
      <c r="T157" s="12"/>
      <c r="U157" s="12"/>
      <c r="V157" s="12"/>
      <c r="W157" s="12"/>
      <c r="X157" s="12"/>
      <c r="Y157" s="12"/>
      <c r="Z157" s="12"/>
      <c r="AA157" s="12"/>
      <c r="AB157" s="12"/>
      <c r="AC157" s="12"/>
      <c r="AD157" s="12"/>
      <c r="AE157" s="12"/>
    </row>
    <row r="158" spans="5:31" x14ac:dyDescent="0.25">
      <c r="E158" s="97"/>
      <c r="F158" s="97"/>
      <c r="G158" s="97"/>
      <c r="H158" s="97"/>
      <c r="I158" s="97"/>
      <c r="J158" s="97"/>
      <c r="K158" s="97"/>
      <c r="L158" s="97"/>
      <c r="M158" s="97"/>
      <c r="N158" s="97"/>
      <c r="O158" s="97"/>
      <c r="P158" s="97"/>
      <c r="R158" s="12"/>
      <c r="S158" s="12"/>
      <c r="T158" s="12"/>
      <c r="U158" s="12"/>
      <c r="V158" s="12"/>
      <c r="W158" s="12"/>
      <c r="X158" s="12"/>
      <c r="Y158" s="12"/>
      <c r="Z158" s="12"/>
      <c r="AA158" s="12"/>
      <c r="AB158" s="12"/>
      <c r="AC158" s="12"/>
      <c r="AD158" s="12"/>
      <c r="AE158" s="12"/>
    </row>
    <row r="159" spans="5:31" x14ac:dyDescent="0.25">
      <c r="E159" s="97"/>
      <c r="F159" s="97"/>
      <c r="G159" s="97"/>
      <c r="H159" s="97"/>
      <c r="I159" s="97"/>
      <c r="J159" s="97"/>
      <c r="K159" s="97"/>
      <c r="L159" s="97"/>
      <c r="M159" s="97"/>
      <c r="N159" s="97"/>
      <c r="O159" s="97"/>
      <c r="P159" s="97"/>
      <c r="R159" s="12"/>
      <c r="S159" s="12"/>
      <c r="T159" s="12"/>
      <c r="U159" s="12"/>
      <c r="V159" s="12"/>
      <c r="W159" s="12"/>
      <c r="X159" s="12"/>
      <c r="Y159" s="12"/>
      <c r="Z159" s="12"/>
      <c r="AA159" s="12"/>
      <c r="AB159" s="12"/>
      <c r="AC159" s="12"/>
      <c r="AD159" s="12"/>
      <c r="AE159" s="12"/>
    </row>
    <row r="160" spans="5:31" x14ac:dyDescent="0.25">
      <c r="E160" s="97"/>
      <c r="F160" s="97"/>
      <c r="G160" s="97"/>
      <c r="H160" s="97"/>
      <c r="I160" s="97"/>
      <c r="J160" s="97"/>
      <c r="K160" s="97"/>
      <c r="L160" s="97"/>
      <c r="M160" s="97"/>
      <c r="N160" s="97"/>
      <c r="O160" s="97"/>
      <c r="P160" s="97"/>
      <c r="R160" s="12"/>
      <c r="S160" s="12"/>
      <c r="T160" s="12"/>
      <c r="U160" s="12"/>
      <c r="V160" s="12"/>
      <c r="W160" s="12"/>
      <c r="X160" s="12"/>
      <c r="Y160" s="12"/>
      <c r="Z160" s="12"/>
      <c r="AA160" s="12"/>
      <c r="AB160" s="12"/>
      <c r="AC160" s="12"/>
      <c r="AD160" s="12"/>
      <c r="AE160" s="12"/>
    </row>
    <row r="161" spans="5:31" x14ac:dyDescent="0.25">
      <c r="E161" s="97"/>
      <c r="F161" s="97"/>
      <c r="G161" s="97"/>
      <c r="H161" s="97"/>
      <c r="I161" s="97"/>
      <c r="J161" s="97"/>
      <c r="K161" s="97"/>
      <c r="L161" s="97"/>
      <c r="M161" s="97"/>
      <c r="N161" s="97"/>
      <c r="O161" s="97"/>
      <c r="P161" s="97"/>
      <c r="R161" s="12"/>
      <c r="S161" s="12"/>
      <c r="T161" s="12"/>
      <c r="U161" s="12"/>
      <c r="V161" s="12"/>
      <c r="W161" s="12"/>
      <c r="X161" s="12"/>
      <c r="Y161" s="12"/>
      <c r="Z161" s="12"/>
      <c r="AA161" s="12"/>
      <c r="AB161" s="12"/>
      <c r="AC161" s="12"/>
      <c r="AD161" s="12"/>
      <c r="AE161" s="12"/>
    </row>
    <row r="162" spans="5:31" x14ac:dyDescent="0.25">
      <c r="E162" s="97"/>
      <c r="F162" s="97"/>
      <c r="G162" s="97"/>
      <c r="H162" s="97"/>
      <c r="I162" s="97"/>
      <c r="J162" s="97"/>
      <c r="K162" s="97"/>
      <c r="L162" s="97"/>
      <c r="M162" s="97"/>
      <c r="N162" s="97"/>
      <c r="O162" s="97"/>
      <c r="P162" s="97"/>
      <c r="R162" s="12"/>
      <c r="S162" s="12"/>
      <c r="T162" s="12"/>
      <c r="U162" s="12"/>
      <c r="V162" s="12"/>
      <c r="W162" s="12"/>
      <c r="X162" s="12"/>
      <c r="Y162" s="12"/>
      <c r="Z162" s="12"/>
      <c r="AA162" s="12"/>
      <c r="AB162" s="12"/>
      <c r="AC162" s="12"/>
      <c r="AD162" s="12"/>
      <c r="AE162" s="12"/>
    </row>
    <row r="163" spans="5:31" x14ac:dyDescent="0.25">
      <c r="R163" s="12"/>
      <c r="S163" s="12"/>
      <c r="T163" s="12"/>
      <c r="U163" s="12"/>
      <c r="V163" s="12"/>
      <c r="W163" s="12"/>
      <c r="X163" s="12"/>
      <c r="Y163" s="12"/>
      <c r="Z163" s="12"/>
      <c r="AA163" s="12"/>
      <c r="AB163" s="12"/>
      <c r="AC163" s="12"/>
      <c r="AD163" s="12"/>
      <c r="AE163" s="12"/>
    </row>
    <row r="164" spans="5:31" x14ac:dyDescent="0.25">
      <c r="R164" s="12"/>
      <c r="S164" s="12"/>
      <c r="T164" s="12"/>
      <c r="U164" s="12"/>
      <c r="V164" s="12"/>
      <c r="W164" s="12"/>
      <c r="X164" s="12"/>
      <c r="Y164" s="12"/>
      <c r="Z164" s="12"/>
      <c r="AA164" s="12"/>
      <c r="AB164" s="12"/>
      <c r="AC164" s="12"/>
      <c r="AD164" s="12"/>
      <c r="AE164" s="12"/>
    </row>
    <row r="165" spans="5:31" x14ac:dyDescent="0.25">
      <c r="R165" s="12"/>
      <c r="S165" s="12"/>
      <c r="T165" s="12"/>
      <c r="U165" s="12"/>
      <c r="V165" s="12"/>
      <c r="W165" s="12"/>
      <c r="X165" s="12"/>
      <c r="Y165" s="12"/>
      <c r="Z165" s="12"/>
      <c r="AA165" s="12"/>
      <c r="AB165" s="12"/>
      <c r="AC165" s="12"/>
      <c r="AD165" s="12"/>
      <c r="AE165" s="12"/>
    </row>
    <row r="166" spans="5:31" x14ac:dyDescent="0.25">
      <c r="R166" s="12"/>
      <c r="S166" s="12"/>
      <c r="T166" s="12"/>
      <c r="U166" s="12"/>
      <c r="V166" s="12"/>
      <c r="W166" s="12"/>
      <c r="X166" s="12"/>
      <c r="Y166" s="12"/>
      <c r="Z166" s="12"/>
      <c r="AA166" s="12"/>
      <c r="AB166" s="12"/>
      <c r="AC166" s="12"/>
      <c r="AD166" s="12"/>
      <c r="AE166" s="12"/>
    </row>
    <row r="167" spans="5:31" x14ac:dyDescent="0.25">
      <c r="R167" s="12"/>
      <c r="S167" s="12"/>
      <c r="T167" s="12"/>
      <c r="U167" s="12"/>
      <c r="V167" s="12"/>
      <c r="W167" s="12"/>
      <c r="X167" s="12"/>
      <c r="Y167" s="12"/>
      <c r="Z167" s="12"/>
      <c r="AA167" s="12"/>
      <c r="AB167" s="12"/>
      <c r="AC167" s="12"/>
      <c r="AD167" s="12"/>
      <c r="AE167" s="12"/>
    </row>
    <row r="168" spans="5:31" x14ac:dyDescent="0.25">
      <c r="R168" s="12"/>
      <c r="S168" s="12"/>
      <c r="T168" s="12"/>
      <c r="U168" s="12"/>
      <c r="V168" s="12"/>
      <c r="W168" s="12"/>
      <c r="X168" s="12"/>
      <c r="Y168" s="12"/>
      <c r="Z168" s="12"/>
      <c r="AA168" s="12"/>
      <c r="AB168" s="12"/>
      <c r="AC168" s="12"/>
      <c r="AD168" s="12"/>
      <c r="AE168" s="12"/>
    </row>
    <row r="169" spans="5:31" x14ac:dyDescent="0.25">
      <c r="R169" s="12"/>
      <c r="S169" s="12"/>
      <c r="T169" s="12"/>
      <c r="U169" s="12"/>
      <c r="V169" s="12"/>
      <c r="W169" s="12"/>
      <c r="X169" s="12"/>
      <c r="Y169" s="12"/>
      <c r="Z169" s="12"/>
      <c r="AA169" s="12"/>
      <c r="AB169" s="12"/>
      <c r="AC169" s="12"/>
      <c r="AD169" s="12"/>
      <c r="AE169" s="12"/>
    </row>
    <row r="170" spans="5:31" x14ac:dyDescent="0.25">
      <c r="R170" s="12"/>
      <c r="S170" s="12"/>
      <c r="T170" s="12"/>
      <c r="U170" s="12"/>
      <c r="V170" s="12"/>
      <c r="W170" s="12"/>
      <c r="X170" s="12"/>
      <c r="Y170" s="12"/>
      <c r="Z170" s="12"/>
      <c r="AA170" s="12"/>
      <c r="AB170" s="12"/>
      <c r="AC170" s="12"/>
      <c r="AD170" s="12"/>
      <c r="AE170" s="12"/>
    </row>
    <row r="171" spans="5:31" x14ac:dyDescent="0.25">
      <c r="R171" s="12"/>
      <c r="S171" s="12"/>
      <c r="T171" s="12"/>
      <c r="U171" s="12"/>
      <c r="V171" s="12"/>
      <c r="W171" s="12"/>
      <c r="X171" s="12"/>
      <c r="Y171" s="12"/>
      <c r="Z171" s="12"/>
      <c r="AA171" s="12"/>
      <c r="AB171" s="12"/>
      <c r="AC171" s="12"/>
      <c r="AD171" s="12"/>
      <c r="AE171" s="12"/>
    </row>
    <row r="172" spans="5:31" x14ac:dyDescent="0.25">
      <c r="R172" s="12"/>
      <c r="S172" s="12"/>
      <c r="T172" s="12"/>
      <c r="U172" s="12"/>
      <c r="V172" s="12"/>
      <c r="W172" s="12"/>
      <c r="X172" s="12"/>
      <c r="Y172" s="12"/>
      <c r="Z172" s="12"/>
      <c r="AA172" s="12"/>
      <c r="AB172" s="12"/>
      <c r="AC172" s="12"/>
      <c r="AD172" s="12"/>
      <c r="AE172" s="12"/>
    </row>
    <row r="173" spans="5:31" x14ac:dyDescent="0.25">
      <c r="R173" s="12"/>
      <c r="S173" s="12"/>
      <c r="T173" s="12"/>
      <c r="U173" s="12"/>
      <c r="V173" s="12"/>
      <c r="W173" s="12"/>
      <c r="X173" s="12"/>
      <c r="Y173" s="12"/>
      <c r="Z173" s="12"/>
      <c r="AA173" s="12"/>
      <c r="AB173" s="12"/>
      <c r="AC173" s="12"/>
      <c r="AD173" s="12"/>
      <c r="AE173" s="12"/>
    </row>
    <row r="174" spans="5:31" x14ac:dyDescent="0.25">
      <c r="R174" s="12"/>
      <c r="S174" s="12"/>
      <c r="T174" s="12"/>
      <c r="U174" s="12"/>
      <c r="V174" s="12"/>
      <c r="W174" s="12"/>
      <c r="X174" s="12"/>
      <c r="Y174" s="12"/>
      <c r="Z174" s="12"/>
      <c r="AA174" s="12"/>
      <c r="AB174" s="12"/>
      <c r="AC174" s="12"/>
      <c r="AD174" s="12"/>
      <c r="AE174" s="12"/>
    </row>
    <row r="175" spans="5:31" x14ac:dyDescent="0.25">
      <c r="E175" s="97"/>
      <c r="F175" s="97"/>
      <c r="G175" s="97"/>
      <c r="H175" s="97"/>
      <c r="I175" s="97"/>
      <c r="J175" s="97"/>
      <c r="K175" s="97"/>
      <c r="L175" s="97"/>
      <c r="M175" s="97"/>
      <c r="N175" s="97"/>
      <c r="O175" s="97"/>
      <c r="P175" s="97"/>
      <c r="R175" s="12"/>
      <c r="S175" s="12"/>
      <c r="T175" s="12"/>
      <c r="U175" s="12"/>
      <c r="V175" s="12"/>
      <c r="W175" s="12"/>
      <c r="X175" s="12"/>
      <c r="Y175" s="12"/>
      <c r="Z175" s="12"/>
      <c r="AA175" s="12"/>
      <c r="AB175" s="12"/>
      <c r="AC175" s="12"/>
      <c r="AD175" s="12"/>
      <c r="AE175" s="12"/>
    </row>
    <row r="176" spans="5:31" x14ac:dyDescent="0.25">
      <c r="R176" s="12"/>
      <c r="S176" s="12"/>
      <c r="T176" s="12"/>
      <c r="U176" s="12"/>
      <c r="V176" s="12"/>
      <c r="W176" s="12"/>
      <c r="X176" s="12"/>
      <c r="Y176" s="12"/>
      <c r="Z176" s="12"/>
      <c r="AA176" s="12"/>
      <c r="AB176" s="12"/>
      <c r="AC176" s="12"/>
      <c r="AD176" s="12"/>
      <c r="AE176" s="12"/>
    </row>
    <row r="177" spans="5:31" x14ac:dyDescent="0.25">
      <c r="R177" s="12"/>
      <c r="S177" s="12"/>
      <c r="T177" s="12"/>
      <c r="U177" s="12"/>
      <c r="V177" s="12"/>
      <c r="W177" s="12"/>
      <c r="X177" s="12"/>
      <c r="Y177" s="12"/>
      <c r="Z177" s="12"/>
      <c r="AA177" s="12"/>
      <c r="AB177" s="12"/>
      <c r="AC177" s="12"/>
      <c r="AD177" s="12"/>
      <c r="AE177" s="12"/>
    </row>
    <row r="178" spans="5:31" x14ac:dyDescent="0.25">
      <c r="E178" s="97"/>
      <c r="F178" s="97"/>
      <c r="G178" s="97"/>
      <c r="H178" s="97"/>
      <c r="I178" s="97"/>
      <c r="J178" s="97"/>
      <c r="K178" s="97"/>
      <c r="L178" s="97"/>
      <c r="M178" s="97"/>
      <c r="N178" s="97"/>
      <c r="O178" s="97"/>
      <c r="P178" s="97"/>
      <c r="R178" s="12"/>
      <c r="S178" s="12"/>
      <c r="T178" s="12"/>
      <c r="U178" s="12"/>
      <c r="V178" s="12"/>
      <c r="W178" s="12"/>
      <c r="X178" s="12"/>
      <c r="Y178" s="12"/>
      <c r="Z178" s="12"/>
      <c r="AA178" s="12"/>
      <c r="AB178" s="12"/>
      <c r="AC178" s="12"/>
      <c r="AD178" s="12"/>
      <c r="AE178" s="12"/>
    </row>
    <row r="179" spans="5:31" x14ac:dyDescent="0.25">
      <c r="E179" s="97"/>
      <c r="F179" s="97"/>
      <c r="G179" s="97"/>
      <c r="H179" s="97"/>
      <c r="I179" s="97"/>
      <c r="J179" s="97"/>
      <c r="K179" s="97"/>
      <c r="L179" s="97"/>
      <c r="M179" s="97"/>
      <c r="N179" s="97"/>
      <c r="O179" s="97"/>
      <c r="P179" s="97"/>
      <c r="R179" s="12"/>
      <c r="S179" s="12"/>
      <c r="T179" s="12"/>
      <c r="U179" s="12"/>
      <c r="V179" s="12"/>
      <c r="W179" s="12"/>
      <c r="X179" s="12"/>
      <c r="Y179" s="12"/>
      <c r="Z179" s="12"/>
      <c r="AA179" s="12"/>
      <c r="AB179" s="12"/>
      <c r="AC179" s="12"/>
      <c r="AD179" s="12"/>
      <c r="AE179" s="12"/>
    </row>
    <row r="180" spans="5:31" x14ac:dyDescent="0.25">
      <c r="E180" s="97"/>
      <c r="F180" s="97"/>
      <c r="G180" s="97"/>
      <c r="H180" s="97"/>
      <c r="I180" s="97"/>
      <c r="J180" s="97"/>
      <c r="K180" s="97"/>
      <c r="L180" s="97"/>
      <c r="M180" s="97"/>
      <c r="N180" s="97"/>
      <c r="O180" s="97"/>
      <c r="P180" s="97"/>
      <c r="R180" s="12"/>
      <c r="S180" s="12"/>
      <c r="T180" s="12"/>
      <c r="U180" s="12"/>
      <c r="V180" s="12"/>
      <c r="W180" s="12"/>
      <c r="X180" s="12"/>
      <c r="Y180" s="12"/>
      <c r="Z180" s="12"/>
      <c r="AA180" s="12"/>
      <c r="AB180" s="12"/>
      <c r="AC180" s="12"/>
      <c r="AD180" s="12"/>
      <c r="AE180" s="12"/>
    </row>
    <row r="181" spans="5:31" x14ac:dyDescent="0.25">
      <c r="E181" s="97"/>
      <c r="F181" s="97"/>
      <c r="G181" s="97"/>
      <c r="H181" s="97"/>
      <c r="I181" s="97"/>
      <c r="J181" s="97"/>
      <c r="K181" s="97"/>
      <c r="L181" s="97"/>
      <c r="M181" s="97"/>
      <c r="N181" s="97"/>
      <c r="O181" s="97"/>
      <c r="P181" s="97"/>
      <c r="R181" s="12"/>
      <c r="S181" s="12"/>
      <c r="T181" s="12"/>
      <c r="U181" s="12"/>
      <c r="V181" s="12"/>
      <c r="W181" s="12"/>
      <c r="X181" s="12"/>
      <c r="Y181" s="12"/>
      <c r="Z181" s="12"/>
      <c r="AA181" s="12"/>
      <c r="AB181" s="12"/>
      <c r="AC181" s="12"/>
      <c r="AD181" s="12"/>
      <c r="AE181" s="12"/>
    </row>
    <row r="182" spans="5:31" x14ac:dyDescent="0.25">
      <c r="E182" s="97"/>
      <c r="F182" s="97"/>
      <c r="G182" s="97"/>
      <c r="H182" s="97"/>
      <c r="I182" s="97"/>
      <c r="J182" s="97"/>
      <c r="K182" s="97"/>
      <c r="L182" s="97"/>
      <c r="M182" s="97"/>
      <c r="N182" s="97"/>
      <c r="O182" s="97"/>
      <c r="P182" s="97"/>
      <c r="R182" s="12"/>
      <c r="S182" s="12"/>
      <c r="T182" s="12"/>
      <c r="U182" s="12"/>
      <c r="V182" s="12"/>
      <c r="W182" s="12"/>
      <c r="X182" s="12"/>
      <c r="Y182" s="12"/>
      <c r="Z182" s="12"/>
      <c r="AA182" s="12"/>
      <c r="AB182" s="12"/>
      <c r="AC182" s="12"/>
      <c r="AD182" s="12"/>
      <c r="AE182" s="12"/>
    </row>
    <row r="183" spans="5:31" x14ac:dyDescent="0.25">
      <c r="E183" s="97"/>
      <c r="F183" s="97"/>
      <c r="G183" s="97"/>
      <c r="H183" s="97"/>
      <c r="I183" s="97"/>
      <c r="J183" s="97"/>
      <c r="K183" s="97"/>
      <c r="L183" s="97"/>
      <c r="M183" s="97"/>
      <c r="N183" s="97"/>
      <c r="O183" s="97"/>
      <c r="P183" s="97"/>
    </row>
    <row r="184" spans="5:31" x14ac:dyDescent="0.25">
      <c r="E184" s="97"/>
      <c r="F184" s="97"/>
      <c r="G184" s="97"/>
      <c r="H184" s="97"/>
      <c r="I184" s="97"/>
      <c r="J184" s="97"/>
      <c r="K184" s="97"/>
      <c r="L184" s="97"/>
      <c r="M184" s="97"/>
      <c r="N184" s="97"/>
      <c r="O184" s="97"/>
      <c r="P184" s="97"/>
    </row>
    <row r="185" spans="5:31" x14ac:dyDescent="0.25">
      <c r="E185" s="97"/>
      <c r="F185" s="97"/>
      <c r="G185" s="97"/>
      <c r="H185" s="97"/>
      <c r="I185" s="97"/>
      <c r="J185" s="97"/>
      <c r="K185" s="97"/>
      <c r="L185" s="97"/>
      <c r="M185" s="97"/>
      <c r="N185" s="97"/>
      <c r="O185" s="97"/>
      <c r="P185" s="97"/>
    </row>
    <row r="186" spans="5:31" x14ac:dyDescent="0.25">
      <c r="E186" s="97"/>
      <c r="F186" s="97"/>
      <c r="G186" s="97"/>
      <c r="H186" s="97"/>
      <c r="I186" s="97"/>
      <c r="J186" s="97"/>
      <c r="K186" s="97"/>
      <c r="L186" s="97"/>
      <c r="M186" s="97"/>
      <c r="N186" s="97"/>
      <c r="O186" s="97"/>
      <c r="P186" s="97"/>
    </row>
  </sheetData>
  <mergeCells count="9">
    <mergeCell ref="B122:M122"/>
    <mergeCell ref="B2:Q2"/>
    <mergeCell ref="B3:Q3"/>
    <mergeCell ref="B4:Q4"/>
    <mergeCell ref="B5:Q5"/>
    <mergeCell ref="B6:Q6"/>
    <mergeCell ref="B8:B9"/>
    <mergeCell ref="D8:D9"/>
    <mergeCell ref="E8:Q8"/>
  </mergeCell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3158-6202-4AC6-BFAE-9AD6592FD132}">
  <sheetPr codeName="Hoja19"/>
  <dimension ref="A2:AP185"/>
  <sheetViews>
    <sheetView showGridLines="0" topLeftCell="A4" zoomScale="90" zoomScaleNormal="90" workbookViewId="0">
      <selection activeCell="B8" sqref="B8:B9"/>
    </sheetView>
  </sheetViews>
  <sheetFormatPr defaultColWidth="11.42578125" defaultRowHeight="15" x14ac:dyDescent="0.25"/>
  <cols>
    <col min="1" max="1" width="7.7109375" customWidth="1"/>
    <col min="2" max="2" width="89.28515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270</v>
      </c>
      <c r="C7" s="96"/>
      <c r="D7" s="96"/>
      <c r="Q7" s="16" t="s">
        <v>5</v>
      </c>
    </row>
    <row r="8" spans="1:38" ht="15" customHeight="1" x14ac:dyDescent="0.25">
      <c r="B8" s="320" t="s">
        <v>6</v>
      </c>
      <c r="C8" s="161" t="s">
        <v>264</v>
      </c>
      <c r="D8" s="354" t="s">
        <v>271</v>
      </c>
      <c r="E8" s="321" t="s">
        <v>9</v>
      </c>
      <c r="F8" s="322"/>
      <c r="G8" s="322"/>
      <c r="H8" s="322"/>
      <c r="I8" s="322"/>
      <c r="J8" s="322"/>
      <c r="K8" s="322"/>
      <c r="L8" s="322"/>
      <c r="M8" s="322"/>
      <c r="N8" s="322"/>
      <c r="O8" s="322"/>
      <c r="P8" s="322"/>
      <c r="Q8" s="323"/>
    </row>
    <row r="9" spans="1:38" x14ac:dyDescent="0.25">
      <c r="B9" s="320"/>
      <c r="C9" s="162" t="s">
        <v>272</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101</v>
      </c>
      <c r="C10" s="127">
        <f>C11+C17+C20+C24</f>
        <v>188916584102</v>
      </c>
      <c r="D10" s="127">
        <f>D11+D17+D20+D24</f>
        <v>190968655364.16</v>
      </c>
      <c r="E10" s="127">
        <v>11508085263.360001</v>
      </c>
      <c r="F10" s="127">
        <v>12499805589.449999</v>
      </c>
      <c r="G10" s="127">
        <v>13626283028.129999</v>
      </c>
      <c r="H10" s="127">
        <v>13364417565.479998</v>
      </c>
      <c r="I10" s="127">
        <v>12573585148.190001</v>
      </c>
      <c r="J10" s="127">
        <v>13212974342.540001</v>
      </c>
      <c r="K10" s="127">
        <v>13149659962.849998</v>
      </c>
      <c r="L10" s="127">
        <v>13322143970.760002</v>
      </c>
      <c r="M10" s="127">
        <v>13309060199.139997</v>
      </c>
      <c r="N10" s="127">
        <v>15501619674.27</v>
      </c>
      <c r="O10" s="127">
        <v>24863596946.079998</v>
      </c>
      <c r="P10" s="127">
        <v>30402511057.709999</v>
      </c>
      <c r="Q10" s="127">
        <f>E10+F10+G10+H10+I10+J10+K10+L10+M10+O10+N10+P10</f>
        <v>187333742747.95999</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SUM(C12:C16)</f>
        <v>87353342327</v>
      </c>
      <c r="D11" s="128">
        <f>SUM(D12:D16)</f>
        <v>95104367612.859985</v>
      </c>
      <c r="E11" s="128">
        <v>5379196137.0200005</v>
      </c>
      <c r="F11" s="128">
        <v>5851312043.6899986</v>
      </c>
      <c r="G11" s="128">
        <v>6272807710.1499987</v>
      </c>
      <c r="H11" s="128">
        <v>6132321533.1899986</v>
      </c>
      <c r="I11" s="128">
        <v>5875597955.3600016</v>
      </c>
      <c r="J11" s="128">
        <v>6396766726.3999996</v>
      </c>
      <c r="K11" s="128">
        <v>6000832961.1999989</v>
      </c>
      <c r="L11" s="128">
        <v>6372807757.7300005</v>
      </c>
      <c r="M11" s="128">
        <v>6337709093.0299988</v>
      </c>
      <c r="N11" s="128">
        <v>8201836047.5599995</v>
      </c>
      <c r="O11" s="128">
        <v>12649860713.219994</v>
      </c>
      <c r="P11" s="128">
        <v>16849884187.360001</v>
      </c>
      <c r="Q11" s="173">
        <f>E11+F11+G11+H11+I11+J11+K11+L11+M11+O11+N11+P11</f>
        <v>92320932865.909988</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7149000589</v>
      </c>
      <c r="D12" s="129">
        <v>7104300589</v>
      </c>
      <c r="E12" s="133">
        <v>595750017.07000005</v>
      </c>
      <c r="F12" s="133">
        <v>595750017.07000005</v>
      </c>
      <c r="G12" s="133">
        <v>595750017.07000005</v>
      </c>
      <c r="H12" s="133">
        <v>595750017.07000005</v>
      </c>
      <c r="I12" s="133">
        <v>595750017.17000008</v>
      </c>
      <c r="J12" s="133">
        <v>587292874.12000024</v>
      </c>
      <c r="K12" s="133">
        <v>587292874.12000024</v>
      </c>
      <c r="L12" s="133">
        <v>590192864.72000015</v>
      </c>
      <c r="M12" s="133">
        <v>587167908.72000015</v>
      </c>
      <c r="N12" s="133">
        <v>587167881.04000008</v>
      </c>
      <c r="O12" s="133">
        <v>587065801.22000015</v>
      </c>
      <c r="P12" s="133">
        <v>599360445.59000015</v>
      </c>
      <c r="Q12" s="129">
        <f t="shared" ref="Q12:Q49" si="0">E12+F12+G12+H12+I12+J12+K12+L12+M12+O12+N12+P12</f>
        <v>7104290734.9800014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51260473973</v>
      </c>
      <c r="D13" s="129">
        <v>52882350739.759995</v>
      </c>
      <c r="E13" s="133">
        <v>2239301600.4499998</v>
      </c>
      <c r="F13" s="133">
        <v>2727618827.3299985</v>
      </c>
      <c r="G13" s="133">
        <v>3219357941.8699985</v>
      </c>
      <c r="H13" s="133">
        <v>2992490914.0499988</v>
      </c>
      <c r="I13" s="133">
        <v>2872191915.2800016</v>
      </c>
      <c r="J13" s="133">
        <v>3259481157.5999994</v>
      </c>
      <c r="K13" s="133">
        <v>2984745162.1299987</v>
      </c>
      <c r="L13" s="133">
        <v>3245908096.4800005</v>
      </c>
      <c r="M13" s="133">
        <v>3180090330.9799986</v>
      </c>
      <c r="N13" s="133">
        <v>4398207468.4399986</v>
      </c>
      <c r="O13" s="133">
        <v>8392791403.7999945</v>
      </c>
      <c r="P13" s="133">
        <v>10623062315.790001</v>
      </c>
      <c r="Q13" s="129">
        <f t="shared" si="0"/>
        <v>50135247134.199989</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247</v>
      </c>
      <c r="C14" s="129">
        <v>22526127259</v>
      </c>
      <c r="D14" s="129">
        <v>27837875778.099991</v>
      </c>
      <c r="E14" s="129">
        <v>2010084795.1600001</v>
      </c>
      <c r="F14" s="129">
        <v>1994338027.6199999</v>
      </c>
      <c r="G14" s="129">
        <v>1924094579.54</v>
      </c>
      <c r="H14" s="129">
        <v>2010475430.4000001</v>
      </c>
      <c r="I14" s="129">
        <v>1874050852.4400001</v>
      </c>
      <c r="J14" s="129">
        <v>2016387523.01</v>
      </c>
      <c r="K14" s="129">
        <v>1895189753.28</v>
      </c>
      <c r="L14" s="129">
        <v>2003109958.1899998</v>
      </c>
      <c r="M14" s="129">
        <v>2036845681.6600001</v>
      </c>
      <c r="N14" s="129">
        <v>2382422201.4100003</v>
      </c>
      <c r="O14" s="129">
        <v>2853056678.1999998</v>
      </c>
      <c r="P14" s="129">
        <v>4810522609.8200006</v>
      </c>
      <c r="Q14" s="129">
        <f t="shared" si="0"/>
        <v>27810578090.730003</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6408716906</v>
      </c>
      <c r="D15" s="129">
        <v>7270816906</v>
      </c>
      <c r="E15" s="129">
        <v>534059724.33999997</v>
      </c>
      <c r="F15" s="129">
        <v>533605171.66999996</v>
      </c>
      <c r="G15" s="129">
        <v>533605171.66999996</v>
      </c>
      <c r="H15" s="129">
        <v>533605171.66999996</v>
      </c>
      <c r="I15" s="129">
        <v>533605170.46999997</v>
      </c>
      <c r="J15" s="129">
        <v>533605171.6699999</v>
      </c>
      <c r="K15" s="129">
        <v>533605171.66999996</v>
      </c>
      <c r="L15" s="129">
        <v>533596838.34000003</v>
      </c>
      <c r="M15" s="129">
        <v>533605171.67000002</v>
      </c>
      <c r="N15" s="129">
        <v>834038496.66999996</v>
      </c>
      <c r="O15" s="129">
        <v>816946829.99999988</v>
      </c>
      <c r="P15" s="129">
        <v>816938816.16000009</v>
      </c>
      <c r="Q15" s="129">
        <f t="shared" si="0"/>
        <v>7270816906</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9" t="s">
        <v>273</v>
      </c>
      <c r="C16" s="129">
        <v>9023600</v>
      </c>
      <c r="D16" s="129">
        <v>9023600</v>
      </c>
      <c r="E16" s="129">
        <v>0</v>
      </c>
      <c r="F16" s="129"/>
      <c r="G16" s="129"/>
      <c r="H16" s="129"/>
      <c r="I16" s="129"/>
      <c r="J16" s="129"/>
      <c r="K16" s="129"/>
      <c r="L16" s="129"/>
      <c r="M16" s="129"/>
      <c r="N16" s="129"/>
      <c r="O16" s="129"/>
      <c r="P16" s="129"/>
      <c r="Q16" s="129">
        <f t="shared" si="0"/>
        <v>0</v>
      </c>
      <c r="R16" s="105"/>
      <c r="S16" s="12"/>
      <c r="T16" s="105"/>
      <c r="U16" s="105"/>
      <c r="V16" s="105"/>
      <c r="W16" s="105"/>
      <c r="X16" s="105"/>
      <c r="Y16" s="5"/>
      <c r="Z16" s="5"/>
      <c r="AA16" s="5"/>
      <c r="AB16" s="5"/>
      <c r="AC16" s="5"/>
      <c r="AD16" s="5"/>
      <c r="AE16" s="5"/>
      <c r="AF16" s="117"/>
      <c r="AG16" s="117"/>
      <c r="AH16" s="117"/>
      <c r="AI16" s="117"/>
      <c r="AJ16" s="117"/>
      <c r="AK16" s="117"/>
      <c r="AL16" s="117"/>
    </row>
    <row r="17" spans="2:41" x14ac:dyDescent="0.25">
      <c r="B17" s="28" t="s">
        <v>108</v>
      </c>
      <c r="C17" s="128">
        <f t="shared" ref="C17" si="1">SUM(C18:C19)</f>
        <v>9714106813</v>
      </c>
      <c r="D17" s="128">
        <f>SUM(D18:D19)</f>
        <v>10047868745.27</v>
      </c>
      <c r="E17" s="128">
        <v>495411808.88</v>
      </c>
      <c r="F17" s="128">
        <v>738109102.60000002</v>
      </c>
      <c r="G17" s="128">
        <v>754897845.32000005</v>
      </c>
      <c r="H17" s="128">
        <v>784617453.49000001</v>
      </c>
      <c r="I17" s="128">
        <v>769155763.04999995</v>
      </c>
      <c r="J17" s="128">
        <v>737843471.39999998</v>
      </c>
      <c r="K17" s="128">
        <v>798867851.76999998</v>
      </c>
      <c r="L17" s="128">
        <v>663671306.42000008</v>
      </c>
      <c r="M17" s="128">
        <v>783750456.50999999</v>
      </c>
      <c r="N17" s="128">
        <v>836826201.75999999</v>
      </c>
      <c r="O17" s="128">
        <v>975624845.21000004</v>
      </c>
      <c r="P17" s="128">
        <v>1522591415.98</v>
      </c>
      <c r="Q17" s="173">
        <f>E17+F17+G17+H17+I17+J17+K17+L17+M17+O17+N17+P17</f>
        <v>9861367522.3900013</v>
      </c>
      <c r="R17" s="104"/>
      <c r="S17" s="12"/>
      <c r="T17" s="104"/>
      <c r="U17" s="104"/>
      <c r="V17" s="104"/>
      <c r="W17" s="104"/>
      <c r="X17" s="104"/>
      <c r="Y17" s="5"/>
      <c r="Z17" s="5"/>
      <c r="AA17" s="5"/>
      <c r="AB17" s="5"/>
      <c r="AC17" s="5"/>
      <c r="AD17" s="5"/>
      <c r="AE17" s="5"/>
      <c r="AF17" s="117"/>
      <c r="AG17" s="117"/>
      <c r="AH17" s="117"/>
      <c r="AI17" s="117"/>
      <c r="AJ17" s="117"/>
      <c r="AK17" s="117"/>
      <c r="AL17" s="117"/>
    </row>
    <row r="18" spans="2:41" x14ac:dyDescent="0.25">
      <c r="B18" s="29" t="s">
        <v>248</v>
      </c>
      <c r="C18" s="129">
        <v>2879066766</v>
      </c>
      <c r="D18" s="129">
        <v>3223335240.2700005</v>
      </c>
      <c r="E18" s="133">
        <v>103300772.95000002</v>
      </c>
      <c r="F18" s="133">
        <v>165459676.89000002</v>
      </c>
      <c r="G18" s="133">
        <v>247328488.46000001</v>
      </c>
      <c r="H18" s="133">
        <v>226048108.69999999</v>
      </c>
      <c r="I18" s="133">
        <v>180438505.40999997</v>
      </c>
      <c r="J18" s="133">
        <v>230507195.67999998</v>
      </c>
      <c r="K18" s="133">
        <v>176472565.28999996</v>
      </c>
      <c r="L18" s="133">
        <v>160712819.78</v>
      </c>
      <c r="M18" s="133">
        <v>244514398.76000002</v>
      </c>
      <c r="N18" s="133">
        <v>252358472.09000003</v>
      </c>
      <c r="O18" s="133">
        <v>334334062.04000002</v>
      </c>
      <c r="P18" s="133">
        <v>768579219.96000004</v>
      </c>
      <c r="Q18" s="129">
        <f t="shared" si="0"/>
        <v>3090054286.0099998</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9" t="s">
        <v>110</v>
      </c>
      <c r="C19" s="129">
        <v>6835040047</v>
      </c>
      <c r="D19" s="129">
        <v>6824533505</v>
      </c>
      <c r="E19" s="133">
        <v>392111035.93000001</v>
      </c>
      <c r="F19" s="133">
        <v>572649425.71000004</v>
      </c>
      <c r="G19" s="133">
        <v>507569356.86000001</v>
      </c>
      <c r="H19" s="133">
        <v>558569344.78999996</v>
      </c>
      <c r="I19" s="133">
        <v>588717257.63999999</v>
      </c>
      <c r="J19" s="133">
        <v>507336275.72000003</v>
      </c>
      <c r="K19" s="133">
        <v>622395286.48000002</v>
      </c>
      <c r="L19" s="133">
        <v>502958486.64000005</v>
      </c>
      <c r="M19" s="133">
        <v>539236057.75</v>
      </c>
      <c r="N19" s="133">
        <v>584467729.66999996</v>
      </c>
      <c r="O19" s="133">
        <v>641290783.16999996</v>
      </c>
      <c r="P19" s="133">
        <v>754012196.01999998</v>
      </c>
      <c r="Q19" s="129">
        <f t="shared" si="0"/>
        <v>6771313236.3799992</v>
      </c>
      <c r="R19" s="105"/>
      <c r="S19" s="12"/>
      <c r="T19" s="105"/>
      <c r="U19" s="105"/>
      <c r="V19" s="105"/>
      <c r="W19" s="105"/>
      <c r="X19" s="105"/>
      <c r="Y19" s="5"/>
      <c r="Z19" s="5"/>
      <c r="AA19" s="5"/>
      <c r="AB19" s="5"/>
      <c r="AC19" s="5"/>
      <c r="AD19" s="5"/>
      <c r="AE19" s="5"/>
      <c r="AF19" s="117"/>
      <c r="AG19" s="117"/>
      <c r="AH19" s="117"/>
      <c r="AI19" s="117"/>
      <c r="AJ19" s="117"/>
      <c r="AK19" s="117"/>
      <c r="AL19" s="117"/>
    </row>
    <row r="20" spans="2:41" x14ac:dyDescent="0.25">
      <c r="B20" s="28" t="s">
        <v>112</v>
      </c>
      <c r="C20" s="128">
        <f t="shared" ref="C20" si="2">SUM(C21:C23)</f>
        <v>44340533020</v>
      </c>
      <c r="D20" s="128">
        <f>SUM(D21:D23)</f>
        <v>35942440289.239998</v>
      </c>
      <c r="E20" s="128">
        <v>2027665711.0899997</v>
      </c>
      <c r="F20" s="128">
        <v>2533175196.9200001</v>
      </c>
      <c r="G20" s="128">
        <v>2635574584.8099999</v>
      </c>
      <c r="H20" s="128">
        <v>2945924285.940001</v>
      </c>
      <c r="I20" s="128">
        <v>2560070946.0000005</v>
      </c>
      <c r="J20" s="128">
        <v>2541164343.8699999</v>
      </c>
      <c r="K20" s="128">
        <v>2824277857.4000001</v>
      </c>
      <c r="L20" s="128">
        <v>2663673017.1300001</v>
      </c>
      <c r="M20" s="128">
        <v>2540431202.3799992</v>
      </c>
      <c r="N20" s="128">
        <v>2784170804.2800002</v>
      </c>
      <c r="O20" s="173">
        <v>5161281419.9000006</v>
      </c>
      <c r="P20" s="128">
        <v>4372773526.5799999</v>
      </c>
      <c r="Q20" s="128">
        <f t="shared" si="0"/>
        <v>35590182896.300003</v>
      </c>
      <c r="R20" s="104"/>
      <c r="S20" s="12"/>
      <c r="T20" s="104"/>
      <c r="U20" s="104"/>
      <c r="V20" s="104"/>
      <c r="W20" s="104"/>
      <c r="X20" s="104"/>
      <c r="Y20" s="5"/>
      <c r="Z20" s="5"/>
      <c r="AA20" s="5"/>
      <c r="AB20" s="5"/>
      <c r="AC20" s="5"/>
      <c r="AD20" s="5"/>
      <c r="AE20" s="5"/>
      <c r="AF20" s="117"/>
      <c r="AG20" s="117"/>
      <c r="AH20" s="117"/>
      <c r="AI20" s="117"/>
      <c r="AJ20" s="117"/>
      <c r="AK20" s="117"/>
      <c r="AL20" s="117"/>
    </row>
    <row r="21" spans="2:41" x14ac:dyDescent="0.25">
      <c r="B21" s="29" t="s">
        <v>113</v>
      </c>
      <c r="C21" s="129">
        <v>39871193261</v>
      </c>
      <c r="D21" s="129">
        <v>32866097535.239998</v>
      </c>
      <c r="E21" s="133">
        <v>1928432344.9399998</v>
      </c>
      <c r="F21" s="133">
        <v>2320825691.29</v>
      </c>
      <c r="G21" s="133">
        <v>2357346966.9200001</v>
      </c>
      <c r="H21" s="133">
        <v>2721775997.3100009</v>
      </c>
      <c r="I21" s="133">
        <v>2423786869.5200005</v>
      </c>
      <c r="J21" s="133">
        <v>2389177760.5499997</v>
      </c>
      <c r="K21" s="133">
        <v>2612396640.6700001</v>
      </c>
      <c r="L21" s="133">
        <v>2414673854.5599999</v>
      </c>
      <c r="M21" s="133">
        <v>2323179415.019999</v>
      </c>
      <c r="N21" s="133">
        <v>2502978160.1500006</v>
      </c>
      <c r="O21" s="133">
        <v>4709382038.4800005</v>
      </c>
      <c r="P21" s="133">
        <v>3973539928.8099999</v>
      </c>
      <c r="Q21" s="129">
        <f t="shared" si="0"/>
        <v>32677495668.220005</v>
      </c>
      <c r="R21" s="105"/>
      <c r="S21" s="12"/>
      <c r="T21" s="105"/>
      <c r="U21" s="105"/>
      <c r="V21" s="105"/>
      <c r="W21" s="105"/>
      <c r="X21" s="105"/>
      <c r="Y21" s="5"/>
      <c r="Z21" s="5"/>
      <c r="AA21" s="5"/>
      <c r="AB21" s="5"/>
      <c r="AC21" s="5"/>
      <c r="AD21" s="5"/>
      <c r="AE21" s="5"/>
      <c r="AF21" s="117"/>
      <c r="AG21" s="117"/>
      <c r="AH21" s="117"/>
      <c r="AI21" s="117"/>
      <c r="AJ21" s="117"/>
      <c r="AK21" s="117"/>
      <c r="AL21" s="117"/>
    </row>
    <row r="22" spans="2:41" x14ac:dyDescent="0.25">
      <c r="B22" s="29" t="s">
        <v>249</v>
      </c>
      <c r="C22" s="129">
        <v>4399077450</v>
      </c>
      <c r="D22" s="129">
        <v>3003138782.9999995</v>
      </c>
      <c r="E22" s="133">
        <v>95333994.820000008</v>
      </c>
      <c r="F22" s="133">
        <v>206139509.78999999</v>
      </c>
      <c r="G22" s="133">
        <v>270533947.23000002</v>
      </c>
      <c r="H22" s="133">
        <v>219625540.49000001</v>
      </c>
      <c r="I22" s="133">
        <v>130304462.30000001</v>
      </c>
      <c r="J22" s="133">
        <v>145765652.28</v>
      </c>
      <c r="K22" s="133">
        <v>207301544.25999999</v>
      </c>
      <c r="L22" s="133">
        <v>243377585.53999996</v>
      </c>
      <c r="M22" s="133">
        <v>211843877.34999999</v>
      </c>
      <c r="N22" s="133">
        <v>276757486.93000001</v>
      </c>
      <c r="O22" s="133">
        <v>441003424.07999998</v>
      </c>
      <c r="P22" s="133">
        <v>391500695.22000009</v>
      </c>
      <c r="Q22" s="129">
        <f t="shared" si="0"/>
        <v>2839487720.29</v>
      </c>
      <c r="R22" s="105"/>
      <c r="S22" s="12"/>
      <c r="T22" s="12"/>
      <c r="U22" s="12"/>
      <c r="V22" s="12"/>
      <c r="W22" s="12"/>
      <c r="X22" s="12"/>
      <c r="Y22" s="5"/>
      <c r="Z22" s="5"/>
      <c r="AA22" s="5"/>
      <c r="AB22" s="5"/>
      <c r="AC22" s="5"/>
      <c r="AD22" s="5"/>
      <c r="AE22" s="5"/>
      <c r="AF22" s="117"/>
      <c r="AG22" s="117"/>
      <c r="AH22" s="117"/>
      <c r="AI22" s="117"/>
      <c r="AJ22" s="117"/>
      <c r="AK22" s="117"/>
      <c r="AL22" s="117"/>
    </row>
    <row r="23" spans="2:41" ht="30" x14ac:dyDescent="0.25">
      <c r="B23" s="23" t="s">
        <v>250</v>
      </c>
      <c r="C23" s="129">
        <v>70262309</v>
      </c>
      <c r="D23" s="129">
        <v>73203971</v>
      </c>
      <c r="E23" s="129">
        <v>3899371.33</v>
      </c>
      <c r="F23" s="129">
        <v>6209995.8399999999</v>
      </c>
      <c r="G23" s="129">
        <v>7693670.6600000001</v>
      </c>
      <c r="H23" s="129">
        <v>4522748.1400000006</v>
      </c>
      <c r="I23" s="129">
        <v>5979614.1799999997</v>
      </c>
      <c r="J23" s="133">
        <v>6220931.04</v>
      </c>
      <c r="K23" s="133">
        <v>4579672.4700000007</v>
      </c>
      <c r="L23" s="133">
        <v>5621577.0300000003</v>
      </c>
      <c r="M23" s="133">
        <v>5407910.0099999988</v>
      </c>
      <c r="N23" s="133">
        <v>4435157.2000000011</v>
      </c>
      <c r="O23" s="133">
        <v>10895957.34</v>
      </c>
      <c r="P23" s="133">
        <v>7732902.5499999998</v>
      </c>
      <c r="Q23" s="129">
        <f t="shared" si="0"/>
        <v>73199507.789999992</v>
      </c>
      <c r="R23" s="105"/>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8" t="s">
        <v>116</v>
      </c>
      <c r="C24" s="128">
        <f t="shared" ref="C24" si="3">SUM(C25:C30)</f>
        <v>47508601942</v>
      </c>
      <c r="D24" s="128">
        <f>SUM(D25:D30)</f>
        <v>49873978716.790009</v>
      </c>
      <c r="E24" s="128">
        <v>3605811606.3699999</v>
      </c>
      <c r="F24" s="128">
        <v>3377209246.2399998</v>
      </c>
      <c r="G24" s="128">
        <v>3963002887.8499999</v>
      </c>
      <c r="H24" s="128">
        <v>3501554292.8600001</v>
      </c>
      <c r="I24" s="128">
        <v>3368760483.7800002</v>
      </c>
      <c r="J24" s="128">
        <v>3537199800.8699994</v>
      </c>
      <c r="K24" s="128">
        <v>3525681292.48</v>
      </c>
      <c r="L24" s="128">
        <v>3621991889.4799995</v>
      </c>
      <c r="M24" s="128">
        <v>3647169447.2200003</v>
      </c>
      <c r="N24" s="128">
        <v>3678786620.6700001</v>
      </c>
      <c r="O24" s="128">
        <v>6076829967.750001</v>
      </c>
      <c r="P24" s="128">
        <v>7657261927.79</v>
      </c>
      <c r="Q24" s="128">
        <f t="shared" si="0"/>
        <v>49561259463.360001</v>
      </c>
      <c r="R24" s="104"/>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117</v>
      </c>
      <c r="C25" s="129">
        <v>21980466557</v>
      </c>
      <c r="D25" s="129">
        <v>21734059452.109997</v>
      </c>
      <c r="E25" s="133">
        <v>1302596660.7900002</v>
      </c>
      <c r="F25" s="133">
        <v>1451147837.6700001</v>
      </c>
      <c r="G25" s="133">
        <v>1598724634.4400003</v>
      </c>
      <c r="H25" s="133">
        <v>1429291176.0800002</v>
      </c>
      <c r="I25" s="133">
        <v>1488325695.98</v>
      </c>
      <c r="J25" s="129">
        <v>1446036971.7900002</v>
      </c>
      <c r="K25" s="129">
        <v>1496570680.2200005</v>
      </c>
      <c r="L25" s="129">
        <v>1530077896.3600001</v>
      </c>
      <c r="M25" s="129">
        <v>1596800636.7400005</v>
      </c>
      <c r="N25" s="129">
        <v>1536075846.3400002</v>
      </c>
      <c r="O25" s="129">
        <v>3641440869.2200007</v>
      </c>
      <c r="P25" s="129">
        <v>3110813119.98</v>
      </c>
      <c r="Q25" s="129">
        <f t="shared" si="0"/>
        <v>21627902025.610004</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274</v>
      </c>
      <c r="C26" s="129">
        <v>790381650</v>
      </c>
      <c r="D26" s="129">
        <v>837524497.63999999</v>
      </c>
      <c r="E26" s="133">
        <v>73869989.979999989</v>
      </c>
      <c r="F26" s="133">
        <v>46370670.259999998</v>
      </c>
      <c r="G26" s="133">
        <v>51559828.850000001</v>
      </c>
      <c r="H26" s="133">
        <v>70207313.239999995</v>
      </c>
      <c r="I26" s="133">
        <v>64703378.959999979</v>
      </c>
      <c r="J26" s="129">
        <v>61564108.320000008</v>
      </c>
      <c r="K26" s="129">
        <v>62552277.920000002</v>
      </c>
      <c r="L26" s="129">
        <v>62083667.61999999</v>
      </c>
      <c r="M26" s="129">
        <v>66006917.079999983</v>
      </c>
      <c r="N26" s="129">
        <v>65626104.910000004</v>
      </c>
      <c r="O26" s="129">
        <v>71451569.189999998</v>
      </c>
      <c r="P26" s="129">
        <v>138385464.98000002</v>
      </c>
      <c r="Q26" s="129">
        <f t="shared" si="0"/>
        <v>834381291.31000006</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118</v>
      </c>
      <c r="C27" s="129">
        <v>17111642338</v>
      </c>
      <c r="D27" s="129">
        <v>18408729799.080006</v>
      </c>
      <c r="E27" s="133">
        <v>1345042296.1000001</v>
      </c>
      <c r="F27" s="133">
        <v>1350423042.51</v>
      </c>
      <c r="G27" s="133">
        <v>1716547161.4399998</v>
      </c>
      <c r="H27" s="133">
        <v>1347410232.0499997</v>
      </c>
      <c r="I27" s="133">
        <v>1343909901.8599999</v>
      </c>
      <c r="J27" s="129">
        <v>1416715465.8699996</v>
      </c>
      <c r="K27" s="129">
        <v>1347124248.5399997</v>
      </c>
      <c r="L27" s="129">
        <v>1396550626.0399992</v>
      </c>
      <c r="M27" s="129">
        <v>1359116913.7399998</v>
      </c>
      <c r="N27" s="129">
        <v>1390853479.05</v>
      </c>
      <c r="O27" s="129">
        <v>1421546983.0400002</v>
      </c>
      <c r="P27" s="129">
        <v>2829231412.4799995</v>
      </c>
      <c r="Q27" s="129">
        <f t="shared" si="0"/>
        <v>18264471762.719997</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119</v>
      </c>
      <c r="C28" s="129">
        <v>1030544527</v>
      </c>
      <c r="D28" s="129">
        <v>1030544527</v>
      </c>
      <c r="E28" s="133">
        <v>85878710.579999998</v>
      </c>
      <c r="F28" s="133">
        <v>85878710.579999998</v>
      </c>
      <c r="G28" s="133">
        <v>85878710.579999998</v>
      </c>
      <c r="H28" s="133">
        <v>85878710.579999998</v>
      </c>
      <c r="I28" s="133">
        <v>85878710.579999998</v>
      </c>
      <c r="J28" s="129">
        <v>85878710.579999998</v>
      </c>
      <c r="K28" s="129">
        <v>85878710.579999998</v>
      </c>
      <c r="L28" s="129">
        <v>85878710.579999998</v>
      </c>
      <c r="M28" s="129">
        <v>85878710.579999998</v>
      </c>
      <c r="N28" s="129">
        <v>85878710.599999994</v>
      </c>
      <c r="O28" s="129">
        <v>85878710.579999998</v>
      </c>
      <c r="P28" s="129">
        <v>85878710.599999994</v>
      </c>
      <c r="Q28" s="129">
        <f t="shared" si="0"/>
        <v>1030544527.0000001</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9" t="s">
        <v>120</v>
      </c>
      <c r="C29" s="129">
        <v>1978776766</v>
      </c>
      <c r="D29" s="129">
        <v>2246942429.6200004</v>
      </c>
      <c r="E29" s="133">
        <v>81001972.659999996</v>
      </c>
      <c r="F29" s="133">
        <v>114088387.09</v>
      </c>
      <c r="G29" s="133">
        <v>115728576.08</v>
      </c>
      <c r="H29" s="133">
        <v>182086526.25999999</v>
      </c>
      <c r="I29" s="133">
        <v>126293638.73</v>
      </c>
      <c r="J29" s="129">
        <v>121627209.84999999</v>
      </c>
      <c r="K29" s="129">
        <v>147563458.45999998</v>
      </c>
      <c r="L29" s="129">
        <v>156762217.75999999</v>
      </c>
      <c r="M29" s="129">
        <v>148515029.41999999</v>
      </c>
      <c r="N29" s="129">
        <v>170012974.21999997</v>
      </c>
      <c r="O29" s="129">
        <v>209806705.86999997</v>
      </c>
      <c r="P29" s="129">
        <v>615026945.04999995</v>
      </c>
      <c r="Q29" s="129">
        <f t="shared" si="0"/>
        <v>2188513641.4499998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3" t="s">
        <v>251</v>
      </c>
      <c r="C30" s="129">
        <v>4616790104</v>
      </c>
      <c r="D30" s="129">
        <v>5616178011.3400002</v>
      </c>
      <c r="E30" s="133">
        <v>717421976.25999999</v>
      </c>
      <c r="F30" s="133">
        <v>329300598.12999988</v>
      </c>
      <c r="G30" s="133">
        <v>394563976.45999992</v>
      </c>
      <c r="H30" s="133">
        <v>386680334.64999992</v>
      </c>
      <c r="I30" s="133">
        <v>259649157.66999996</v>
      </c>
      <c r="J30" s="129">
        <v>405377334.45999998</v>
      </c>
      <c r="K30" s="129">
        <v>385991916.75999993</v>
      </c>
      <c r="L30" s="129">
        <v>390638771.11999995</v>
      </c>
      <c r="M30" s="129">
        <v>390851239.65999997</v>
      </c>
      <c r="N30" s="129">
        <v>430339505.55000001</v>
      </c>
      <c r="O30" s="129">
        <v>646705129.85000002</v>
      </c>
      <c r="P30" s="129">
        <v>877926274.70000017</v>
      </c>
      <c r="Q30" s="129">
        <f t="shared" si="0"/>
        <v>5615446215.2699995</v>
      </c>
      <c r="R30" s="105"/>
      <c r="S30" s="12"/>
      <c r="T30" s="12"/>
      <c r="U30" s="12"/>
      <c r="V30" s="12"/>
      <c r="W30" s="12"/>
      <c r="X30" s="12"/>
      <c r="Y30" s="5"/>
      <c r="Z30" s="5"/>
      <c r="AA30" s="5"/>
      <c r="AB30" s="5"/>
      <c r="AC30" s="5"/>
      <c r="AD30" s="5"/>
      <c r="AE30" s="5"/>
      <c r="AF30" s="117"/>
      <c r="AG30" s="117"/>
      <c r="AH30" s="117"/>
      <c r="AI30" s="117"/>
      <c r="AJ30" s="117"/>
      <c r="AK30" s="117"/>
      <c r="AL30" s="117"/>
    </row>
    <row r="31" spans="2:41" x14ac:dyDescent="0.25">
      <c r="B31" s="24" t="s">
        <v>122</v>
      </c>
      <c r="C31" s="140">
        <f t="shared" ref="C31" si="4">C32+C35+C38+C40+C43+C46+C52+C54+C56</f>
        <v>144585445028</v>
      </c>
      <c r="D31" s="140">
        <f>D32+D35+D38+D40+D43+D46+D52+D54+D56</f>
        <v>247417451022.08002</v>
      </c>
      <c r="E31" s="127">
        <v>6692399625.8000002</v>
      </c>
      <c r="F31" s="127">
        <v>10773587471.450001</v>
      </c>
      <c r="G31" s="127">
        <v>10471191123.199999</v>
      </c>
      <c r="H31" s="127">
        <v>13779368352.800001</v>
      </c>
      <c r="I31" s="127">
        <v>11326998056.369997</v>
      </c>
      <c r="J31" s="127">
        <v>13236562607.43</v>
      </c>
      <c r="K31" s="127">
        <v>12977654614.92</v>
      </c>
      <c r="L31" s="127">
        <v>14575260681.66</v>
      </c>
      <c r="M31" s="127">
        <v>8365111585.460001</v>
      </c>
      <c r="N31" s="127">
        <v>24014489251.82</v>
      </c>
      <c r="O31" s="127">
        <v>66601002357.439995</v>
      </c>
      <c r="P31" s="127">
        <v>50931214840.249985</v>
      </c>
      <c r="Q31" s="127">
        <f t="shared" si="0"/>
        <v>243744840568.59998</v>
      </c>
      <c r="R31" s="106"/>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8" t="s">
        <v>275</v>
      </c>
      <c r="C32" s="132">
        <f t="shared" ref="C32" si="5">SUM(C33:C34)</f>
        <v>8231499644</v>
      </c>
      <c r="D32" s="132">
        <f>SUM(D33:D34)</f>
        <v>46060877177.319992</v>
      </c>
      <c r="E32" s="128">
        <v>349447831.44</v>
      </c>
      <c r="F32" s="128">
        <v>664684956.32000005</v>
      </c>
      <c r="G32" s="128">
        <v>689266200.11000001</v>
      </c>
      <c r="H32" s="128">
        <v>746162615.06000006</v>
      </c>
      <c r="I32" s="128">
        <v>970619982.33999991</v>
      </c>
      <c r="J32" s="128">
        <v>694431826.40999985</v>
      </c>
      <c r="K32" s="128">
        <v>695048199.29999983</v>
      </c>
      <c r="L32" s="128">
        <v>478190460.49999988</v>
      </c>
      <c r="M32" s="128">
        <v>565553282.81999993</v>
      </c>
      <c r="N32" s="128">
        <v>2478382055.3400002</v>
      </c>
      <c r="O32" s="128">
        <v>35693210655.400002</v>
      </c>
      <c r="P32" s="128">
        <v>1770882682.8500001</v>
      </c>
      <c r="Q32" s="128">
        <f>E32+F32+G32+H32+I32+J32+K32+L32+M32+O32+N32+P32</f>
        <v>45795880747.889992</v>
      </c>
      <c r="R32" s="104"/>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124</v>
      </c>
      <c r="C33" s="133">
        <v>6767450646</v>
      </c>
      <c r="D33" s="133">
        <v>44831593910.119995</v>
      </c>
      <c r="E33" s="133">
        <v>345369776.54000002</v>
      </c>
      <c r="F33" s="133">
        <v>544658918.95000005</v>
      </c>
      <c r="G33" s="133">
        <v>624879988.84000003</v>
      </c>
      <c r="H33" s="133">
        <v>636034189.31000006</v>
      </c>
      <c r="I33" s="133">
        <v>879410255.61999989</v>
      </c>
      <c r="J33" s="133">
        <v>619979106.02999985</v>
      </c>
      <c r="K33" s="133">
        <v>590657336.74999988</v>
      </c>
      <c r="L33" s="133">
        <v>399271489.17999989</v>
      </c>
      <c r="M33" s="133">
        <v>446701997.89999998</v>
      </c>
      <c r="N33" s="133">
        <v>2392794718.7200003</v>
      </c>
      <c r="O33" s="133">
        <v>35561690932.370003</v>
      </c>
      <c r="P33" s="133">
        <v>1569850972.1200001</v>
      </c>
      <c r="Q33" s="129">
        <f>E33+F33+G33+H33+I33+J33+K33+L33+M33+O33+N33+P33</f>
        <v>44611299682.330009</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9" t="s">
        <v>125</v>
      </c>
      <c r="C34" s="133">
        <v>1464048998</v>
      </c>
      <c r="D34" s="133">
        <v>1229283267.1999998</v>
      </c>
      <c r="E34" s="133">
        <v>4078054.9000000004</v>
      </c>
      <c r="F34" s="133">
        <v>120026037.37000002</v>
      </c>
      <c r="G34" s="133">
        <v>64386211.270000003</v>
      </c>
      <c r="H34" s="133">
        <v>110128425.75</v>
      </c>
      <c r="I34" s="133">
        <v>91209726.719999984</v>
      </c>
      <c r="J34" s="133">
        <v>74452720.379999995</v>
      </c>
      <c r="K34" s="133">
        <v>104390862.55</v>
      </c>
      <c r="L34" s="133">
        <v>78918971.320000008</v>
      </c>
      <c r="M34" s="133">
        <v>118851284.92</v>
      </c>
      <c r="N34" s="133">
        <v>85587336.620000005</v>
      </c>
      <c r="O34" s="133">
        <v>131519723.03</v>
      </c>
      <c r="P34" s="133">
        <v>201031710.73000002</v>
      </c>
      <c r="Q34" s="129">
        <f t="shared" si="0"/>
        <v>1184581065.5599999</v>
      </c>
      <c r="R34" s="105"/>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8" t="s">
        <v>126</v>
      </c>
      <c r="C35" s="132">
        <f t="shared" ref="C35" si="6">SUM(C36:C37)</f>
        <v>15254708693</v>
      </c>
      <c r="D35" s="132">
        <f>SUM(D36:D37)</f>
        <v>25778649826.349998</v>
      </c>
      <c r="E35" s="128">
        <v>1026779990.24</v>
      </c>
      <c r="F35" s="128">
        <v>1541746492.0500004</v>
      </c>
      <c r="G35" s="128">
        <v>1023982550.03</v>
      </c>
      <c r="H35" s="128">
        <v>1722891915.6200001</v>
      </c>
      <c r="I35" s="128">
        <v>1342471080.6499999</v>
      </c>
      <c r="J35" s="128">
        <v>1139883237.5699999</v>
      </c>
      <c r="K35" s="128">
        <v>1111052679.8899996</v>
      </c>
      <c r="L35" s="128">
        <v>1650873368.6699998</v>
      </c>
      <c r="M35" s="128">
        <v>1288687824.6100004</v>
      </c>
      <c r="N35" s="128">
        <v>5087377756.5000019</v>
      </c>
      <c r="O35" s="128">
        <v>4127372194.2400002</v>
      </c>
      <c r="P35" s="128">
        <v>3310933773.9499993</v>
      </c>
      <c r="Q35" s="128">
        <f t="shared" si="0"/>
        <v>24374052864.02</v>
      </c>
      <c r="R35" s="104"/>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127</v>
      </c>
      <c r="C36" s="133">
        <v>15135783693</v>
      </c>
      <c r="D36" s="133">
        <v>25649724826.349998</v>
      </c>
      <c r="E36" s="133">
        <v>1017631913.29</v>
      </c>
      <c r="F36" s="133">
        <v>1532598416.0500004</v>
      </c>
      <c r="G36" s="133">
        <v>1014834473.03</v>
      </c>
      <c r="H36" s="133">
        <v>1713743838.6200001</v>
      </c>
      <c r="I36" s="133">
        <v>1333323003.6499999</v>
      </c>
      <c r="J36" s="133">
        <v>1130735160.5699999</v>
      </c>
      <c r="K36" s="133">
        <v>1101904602.8899996</v>
      </c>
      <c r="L36" s="133">
        <v>1641725291.6699998</v>
      </c>
      <c r="M36" s="133">
        <v>1279539747.6100004</v>
      </c>
      <c r="N36" s="133">
        <v>5073229679.5000019</v>
      </c>
      <c r="O36" s="133">
        <v>4104076041.2400002</v>
      </c>
      <c r="P36" s="133">
        <v>3301785696.9499993</v>
      </c>
      <c r="Q36" s="129">
        <f t="shared" si="0"/>
        <v>24245127865.070004</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128</v>
      </c>
      <c r="C37" s="133">
        <v>118925000</v>
      </c>
      <c r="D37" s="133">
        <v>128925000</v>
      </c>
      <c r="E37" s="133">
        <v>9148076.9499999993</v>
      </c>
      <c r="F37" s="133">
        <v>9148076</v>
      </c>
      <c r="G37" s="133">
        <v>9148077</v>
      </c>
      <c r="H37" s="133">
        <v>9148077</v>
      </c>
      <c r="I37" s="133">
        <v>9148077</v>
      </c>
      <c r="J37" s="133">
        <v>9148077</v>
      </c>
      <c r="K37" s="133">
        <v>9148077</v>
      </c>
      <c r="L37" s="133">
        <v>9148077</v>
      </c>
      <c r="M37" s="133">
        <v>9148077</v>
      </c>
      <c r="N37" s="133">
        <v>14148077</v>
      </c>
      <c r="O37" s="133">
        <v>23296153</v>
      </c>
      <c r="P37" s="133">
        <v>9148077</v>
      </c>
      <c r="Q37" s="129">
        <f t="shared" si="0"/>
        <v>128924998.95</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 si="7">SUM(C39)</f>
        <v>6356972381</v>
      </c>
      <c r="D38" s="132">
        <f>SUM(D39)</f>
        <v>11361464371.699999</v>
      </c>
      <c r="E38" s="128">
        <v>346942465.01999998</v>
      </c>
      <c r="F38" s="128">
        <v>606287970.93999994</v>
      </c>
      <c r="G38" s="128">
        <v>522927620.99000001</v>
      </c>
      <c r="H38" s="128">
        <v>628799621.1500001</v>
      </c>
      <c r="I38" s="128">
        <v>609572871.41999996</v>
      </c>
      <c r="J38" s="128">
        <v>418798885.36000007</v>
      </c>
      <c r="K38" s="128">
        <v>390914334.30000001</v>
      </c>
      <c r="L38" s="128">
        <v>788690340.74000001</v>
      </c>
      <c r="M38" s="128">
        <v>361075737.40999997</v>
      </c>
      <c r="N38" s="128">
        <v>2365548792.7200003</v>
      </c>
      <c r="O38" s="128">
        <v>981387145.62000012</v>
      </c>
      <c r="P38" s="128">
        <v>3330372821.3400002</v>
      </c>
      <c r="Q38" s="128">
        <f t="shared" si="0"/>
        <v>11351318607.01</v>
      </c>
      <c r="R38" s="105"/>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6356972381</v>
      </c>
      <c r="D39" s="133">
        <v>11361464371.699999</v>
      </c>
      <c r="E39" s="133">
        <v>346942465.01999998</v>
      </c>
      <c r="F39" s="133">
        <v>606287970.93999994</v>
      </c>
      <c r="G39" s="133">
        <v>522927620.99000001</v>
      </c>
      <c r="H39" s="133">
        <v>628799621.1500001</v>
      </c>
      <c r="I39" s="133">
        <v>609572871.41999996</v>
      </c>
      <c r="J39" s="133">
        <v>418798885.36000007</v>
      </c>
      <c r="K39" s="133">
        <v>390914334.30000001</v>
      </c>
      <c r="L39" s="133">
        <v>788690340.74000001</v>
      </c>
      <c r="M39" s="133">
        <v>361075737.40999997</v>
      </c>
      <c r="N39" s="133">
        <v>2365548792.7200003</v>
      </c>
      <c r="O39" s="133">
        <v>981387145.62000012</v>
      </c>
      <c r="P39" s="133">
        <v>3330372821.3400002</v>
      </c>
      <c r="Q39" s="129">
        <f t="shared" si="0"/>
        <v>11351318607.01</v>
      </c>
      <c r="R39" s="104"/>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276</v>
      </c>
      <c r="C40" s="132">
        <f>SUM(C41:C42)</f>
        <v>56531139604</v>
      </c>
      <c r="D40" s="132">
        <f>SUM(D41:D42)</f>
        <v>99726434206.750015</v>
      </c>
      <c r="E40" s="132">
        <v>3944185401.6199999</v>
      </c>
      <c r="F40" s="132">
        <v>5281263836.4700012</v>
      </c>
      <c r="G40" s="132">
        <v>5188817083.1699991</v>
      </c>
      <c r="H40" s="132">
        <v>7874174829.6999998</v>
      </c>
      <c r="I40" s="132">
        <v>5290808244.9500008</v>
      </c>
      <c r="J40" s="132">
        <v>5324155176.3199997</v>
      </c>
      <c r="K40" s="132">
        <v>5684722370.1599998</v>
      </c>
      <c r="L40" s="132">
        <v>7042700878.1599989</v>
      </c>
      <c r="M40" s="132">
        <v>3432860656.6700001</v>
      </c>
      <c r="N40" s="132">
        <v>8657985972.8400002</v>
      </c>
      <c r="O40" s="132">
        <v>16879711210.050001</v>
      </c>
      <c r="P40" s="132">
        <v>24723085046.449997</v>
      </c>
      <c r="Q40" s="128">
        <f t="shared" si="0"/>
        <v>99324470706.559998</v>
      </c>
      <c r="R40" s="105"/>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277</v>
      </c>
      <c r="C41" s="133">
        <v>56162629482</v>
      </c>
      <c r="D41" s="133">
        <v>99717217131.710022</v>
      </c>
      <c r="E41" s="133">
        <v>3943421115.1999998</v>
      </c>
      <c r="F41" s="133">
        <v>5280499550.0500011</v>
      </c>
      <c r="G41" s="133">
        <v>5188052796.749999</v>
      </c>
      <c r="H41" s="133">
        <v>7873410543.2799997</v>
      </c>
      <c r="I41" s="133">
        <v>5290043958.5300007</v>
      </c>
      <c r="J41" s="133">
        <v>5323390889.8999996</v>
      </c>
      <c r="K41" s="133">
        <v>5683958083.7399998</v>
      </c>
      <c r="L41" s="133">
        <v>7041936591.7399988</v>
      </c>
      <c r="M41" s="133">
        <v>3432096370.25</v>
      </c>
      <c r="N41" s="133">
        <v>8657221686.4200001</v>
      </c>
      <c r="O41" s="133">
        <v>16878911995.630001</v>
      </c>
      <c r="P41" s="133">
        <v>24722310050.029999</v>
      </c>
      <c r="Q41" s="129">
        <f t="shared" si="0"/>
        <v>99315253631.519989</v>
      </c>
      <c r="R41" s="104"/>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9" t="s">
        <v>135</v>
      </c>
      <c r="C42" s="133">
        <v>368510122</v>
      </c>
      <c r="D42" s="133">
        <v>9217075.0399999693</v>
      </c>
      <c r="E42" s="133">
        <v>764286.42</v>
      </c>
      <c r="F42" s="133">
        <v>764286.42</v>
      </c>
      <c r="G42" s="133">
        <v>764286.42</v>
      </c>
      <c r="H42" s="133">
        <v>764286.42</v>
      </c>
      <c r="I42" s="133">
        <v>764286.42</v>
      </c>
      <c r="J42" s="133">
        <v>764286.42</v>
      </c>
      <c r="K42" s="133">
        <v>764286.42</v>
      </c>
      <c r="L42" s="133">
        <v>764286.42</v>
      </c>
      <c r="M42" s="133">
        <v>764286.42</v>
      </c>
      <c r="N42" s="133">
        <v>764286.42</v>
      </c>
      <c r="O42" s="133">
        <v>799214.42</v>
      </c>
      <c r="P42" s="133">
        <v>774996.42</v>
      </c>
      <c r="Q42" s="129">
        <f t="shared" si="0"/>
        <v>9217075.040000001</v>
      </c>
      <c r="R42" s="104"/>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8" t="s">
        <v>136</v>
      </c>
      <c r="C43" s="132">
        <f>SUM(C44:C45)</f>
        <v>414770440</v>
      </c>
      <c r="D43" s="132">
        <f>SUM(D44:D45)</f>
        <v>356807189.90999997</v>
      </c>
      <c r="E43" s="132">
        <v>10567543.050000001</v>
      </c>
      <c r="F43" s="132">
        <v>21887499.359999999</v>
      </c>
      <c r="G43" s="132">
        <v>29487150.269999996</v>
      </c>
      <c r="H43" s="132">
        <v>24772764.650000006</v>
      </c>
      <c r="I43" s="132">
        <v>30201251.219999999</v>
      </c>
      <c r="J43" s="132">
        <v>16683378.42</v>
      </c>
      <c r="K43" s="132">
        <v>25097948.57</v>
      </c>
      <c r="L43" s="132">
        <v>21082993.699999999</v>
      </c>
      <c r="M43" s="132">
        <v>32439612.559999999</v>
      </c>
      <c r="N43" s="132">
        <v>33307451.779999997</v>
      </c>
      <c r="O43" s="132">
        <v>33095808.82</v>
      </c>
      <c r="P43" s="132">
        <v>51673684.179999992</v>
      </c>
      <c r="Q43" s="128">
        <f t="shared" si="0"/>
        <v>330297086.57999998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278</v>
      </c>
      <c r="C44" s="133">
        <v>414770440</v>
      </c>
      <c r="D44" s="133">
        <v>354232772.19</v>
      </c>
      <c r="E44" s="133">
        <v>10567543.050000001</v>
      </c>
      <c r="F44" s="133">
        <v>21887499.359999999</v>
      </c>
      <c r="G44" s="133">
        <v>29487150.269999996</v>
      </c>
      <c r="H44" s="133">
        <v>22277214.780000005</v>
      </c>
      <c r="I44" s="133">
        <v>30201251.219999999</v>
      </c>
      <c r="J44" s="133">
        <v>16683378.42</v>
      </c>
      <c r="K44" s="133">
        <v>25097948.57</v>
      </c>
      <c r="L44" s="133">
        <v>21082993.699999999</v>
      </c>
      <c r="M44" s="133">
        <v>32439612.559999999</v>
      </c>
      <c r="N44" s="133">
        <v>33307451.779999997</v>
      </c>
      <c r="O44" s="133">
        <v>33095808.82</v>
      </c>
      <c r="P44" s="133">
        <v>51673684.179999992</v>
      </c>
      <c r="Q44" s="129">
        <f t="shared" si="0"/>
        <v>327801536.70999998</v>
      </c>
      <c r="R44" s="105"/>
      <c r="S44" s="12"/>
      <c r="T44" s="12"/>
      <c r="U44" s="12"/>
      <c r="V44" s="12"/>
      <c r="W44" s="12"/>
      <c r="X44" s="12"/>
      <c r="Y44" s="5"/>
      <c r="Z44" s="5"/>
      <c r="AA44" s="5"/>
      <c r="AB44" s="5"/>
      <c r="AC44" s="5"/>
      <c r="AD44" s="5"/>
      <c r="AE44" s="5"/>
      <c r="AF44" s="117"/>
      <c r="AG44" s="117"/>
      <c r="AH44" s="117"/>
      <c r="AI44" s="117"/>
      <c r="AJ44" s="117"/>
      <c r="AK44" s="117"/>
      <c r="AL44" s="117"/>
      <c r="AM44" s="117"/>
      <c r="AN44" s="117"/>
      <c r="AO44" s="117"/>
    </row>
    <row r="45" spans="2:41" x14ac:dyDescent="0.25">
      <c r="B45" s="29" t="s">
        <v>209</v>
      </c>
      <c r="C45" s="133">
        <v>0</v>
      </c>
      <c r="D45" s="133">
        <v>2574417.7199999988</v>
      </c>
      <c r="E45" s="133"/>
      <c r="F45" s="133"/>
      <c r="G45" s="133">
        <v>0</v>
      </c>
      <c r="H45" s="133">
        <v>2495549.87</v>
      </c>
      <c r="I45" s="133">
        <v>0</v>
      </c>
      <c r="J45" s="133"/>
      <c r="K45" s="133"/>
      <c r="L45" s="133">
        <v>0</v>
      </c>
      <c r="M45" s="133"/>
      <c r="N45" s="133">
        <v>0</v>
      </c>
      <c r="O45" s="133">
        <v>0</v>
      </c>
      <c r="P45" s="133">
        <v>0</v>
      </c>
      <c r="Q45" s="129">
        <f t="shared" si="0"/>
        <v>2495549.87</v>
      </c>
      <c r="R45" s="105"/>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8" t="s">
        <v>279</v>
      </c>
      <c r="C46" s="132">
        <f t="shared" ref="C46" si="8">SUM(C47:C51)</f>
        <v>46645017340</v>
      </c>
      <c r="D46" s="132">
        <f>SUM(D47:D51)</f>
        <v>56990578968.599991</v>
      </c>
      <c r="E46" s="128">
        <v>753690065.53999996</v>
      </c>
      <c r="F46" s="128">
        <v>2349424171.1400003</v>
      </c>
      <c r="G46" s="128">
        <v>2590258575.6799998</v>
      </c>
      <c r="H46" s="128">
        <v>2106255791.0000002</v>
      </c>
      <c r="I46" s="128">
        <v>2677347961.7000003</v>
      </c>
      <c r="J46" s="128">
        <v>5161748004.210001</v>
      </c>
      <c r="K46" s="128">
        <v>4578086177.9500008</v>
      </c>
      <c r="L46" s="128">
        <v>4216096404.7199993</v>
      </c>
      <c r="M46" s="128">
        <v>2230139742.4799995</v>
      </c>
      <c r="N46" s="128">
        <v>4731675529.1600008</v>
      </c>
      <c r="O46" s="128">
        <v>8285938786.4199991</v>
      </c>
      <c r="P46" s="128">
        <v>16020397943.07</v>
      </c>
      <c r="Q46" s="128">
        <f>E46+F46+G46+H46+I46+J46+K46+L46+M46+O46+N46+P46</f>
        <v>55701059153.070007</v>
      </c>
      <c r="S46" s="12"/>
      <c r="Y46" s="5"/>
      <c r="Z46" s="5"/>
      <c r="AA46" s="5"/>
      <c r="AB46" s="5"/>
      <c r="AC46" s="5"/>
      <c r="AD46" s="5"/>
      <c r="AE46" s="5"/>
      <c r="AF46" s="117"/>
      <c r="AG46" s="117"/>
      <c r="AH46" s="117"/>
      <c r="AI46" s="117"/>
      <c r="AJ46" s="117"/>
      <c r="AK46" s="117"/>
      <c r="AL46" s="117"/>
      <c r="AM46" s="117"/>
      <c r="AN46" s="117"/>
      <c r="AO46" s="117"/>
    </row>
    <row r="47" spans="2:41" x14ac:dyDescent="0.25">
      <c r="B47" s="29" t="s">
        <v>140</v>
      </c>
      <c r="C47" s="133">
        <v>31641071611</v>
      </c>
      <c r="D47" s="133">
        <v>34133789743.439999</v>
      </c>
      <c r="E47" s="133">
        <v>507316956.17000002</v>
      </c>
      <c r="F47" s="133">
        <v>1729987126.26</v>
      </c>
      <c r="G47" s="133">
        <v>1889350814.7199998</v>
      </c>
      <c r="H47" s="133">
        <v>1152537370.7500002</v>
      </c>
      <c r="I47" s="133">
        <v>1501074843.4199998</v>
      </c>
      <c r="J47" s="133">
        <v>4264905405.3400002</v>
      </c>
      <c r="K47" s="133">
        <v>2684993758.3900003</v>
      </c>
      <c r="L47" s="133">
        <v>2224655002.7499995</v>
      </c>
      <c r="M47" s="133">
        <v>1039417792.9599998</v>
      </c>
      <c r="N47" s="133">
        <v>3615084786.4300008</v>
      </c>
      <c r="O47" s="133">
        <v>4156975987.27</v>
      </c>
      <c r="P47" s="133">
        <v>8522994037.8800001</v>
      </c>
      <c r="Q47" s="131">
        <f t="shared" si="0"/>
        <v>33289293882.34</v>
      </c>
      <c r="R47" s="104"/>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141</v>
      </c>
      <c r="C48" s="133">
        <v>55864887</v>
      </c>
      <c r="D48" s="133">
        <v>68431985.479999989</v>
      </c>
      <c r="E48" s="133">
        <v>2184529.0299999998</v>
      </c>
      <c r="F48" s="133">
        <v>2582135.89</v>
      </c>
      <c r="G48" s="133">
        <v>3927456.29</v>
      </c>
      <c r="H48" s="133">
        <v>2323731.0499999998</v>
      </c>
      <c r="I48" s="133">
        <v>3584979.1300000004</v>
      </c>
      <c r="J48" s="133">
        <v>4583098.57</v>
      </c>
      <c r="K48" s="133">
        <v>3443412.52</v>
      </c>
      <c r="L48" s="133">
        <v>9865480.3300000001</v>
      </c>
      <c r="M48" s="133">
        <v>5153814.0200000005</v>
      </c>
      <c r="N48" s="133">
        <v>4526502.63</v>
      </c>
      <c r="O48" s="133">
        <v>8287707.0999999996</v>
      </c>
      <c r="P48" s="133">
        <v>16973596.260000002</v>
      </c>
      <c r="Q48" s="129">
        <f t="shared" si="0"/>
        <v>67436442.820000008</v>
      </c>
      <c r="R48" s="104"/>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280</v>
      </c>
      <c r="C49" s="133">
        <v>8679667454</v>
      </c>
      <c r="D49" s="133">
        <v>17942238522.119995</v>
      </c>
      <c r="E49" s="133">
        <v>160046467.34</v>
      </c>
      <c r="F49" s="133">
        <v>339310075.22000003</v>
      </c>
      <c r="G49" s="133">
        <v>545250540.93999994</v>
      </c>
      <c r="H49" s="133">
        <v>768512637.34000015</v>
      </c>
      <c r="I49" s="133">
        <v>806160352.56000006</v>
      </c>
      <c r="J49" s="133">
        <v>719124448.28000009</v>
      </c>
      <c r="K49" s="133">
        <v>1011881963.52</v>
      </c>
      <c r="L49" s="133">
        <v>769400480.56999993</v>
      </c>
      <c r="M49" s="133">
        <v>1053571818.46</v>
      </c>
      <c r="N49" s="133">
        <v>482221661.5999999</v>
      </c>
      <c r="O49" s="133">
        <v>3817103163.5400004</v>
      </c>
      <c r="P49" s="133">
        <v>7055836517.2900009</v>
      </c>
      <c r="Q49" s="129">
        <f t="shared" si="0"/>
        <v>17528420126.660004</v>
      </c>
      <c r="R49" s="105"/>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281</v>
      </c>
      <c r="C50" s="133">
        <v>2586720000</v>
      </c>
      <c r="D50" s="133">
        <v>2498367033</v>
      </c>
      <c r="E50" s="133">
        <v>11983.14</v>
      </c>
      <c r="F50" s="133">
        <v>597750.19999999995</v>
      </c>
      <c r="G50" s="133">
        <v>38727551.899999999</v>
      </c>
      <c r="H50" s="133">
        <v>46604332.070000008</v>
      </c>
      <c r="I50" s="133">
        <v>51612418.840000004</v>
      </c>
      <c r="J50" s="133">
        <v>298875.09999999998</v>
      </c>
      <c r="K50" s="133">
        <v>711381320.72000003</v>
      </c>
      <c r="L50" s="133">
        <v>1077203915.53</v>
      </c>
      <c r="M50" s="133">
        <v>1517452.6</v>
      </c>
      <c r="N50" s="133">
        <v>432770283.00000006</v>
      </c>
      <c r="O50" s="133">
        <v>27668393.280000001</v>
      </c>
      <c r="P50" s="133">
        <v>87199146.319999993</v>
      </c>
      <c r="Q50" s="129">
        <f>E50+F50+G50+H50+I50+J50+K50+L50+M50+O50+N50+P50</f>
        <v>2475593422.7000003</v>
      </c>
      <c r="R50" s="105"/>
      <c r="S50" s="12"/>
      <c r="T50" s="12"/>
      <c r="U50" s="12"/>
      <c r="V50" s="12"/>
      <c r="W50" s="12"/>
      <c r="X50" s="12"/>
      <c r="Y50" s="5"/>
      <c r="Z50" s="5"/>
      <c r="AA50" s="5"/>
      <c r="AB50" s="5"/>
      <c r="AC50" s="5"/>
      <c r="AD50" s="5"/>
      <c r="AE50" s="5"/>
      <c r="AF50" s="117"/>
      <c r="AG50" s="117"/>
      <c r="AH50" s="117"/>
      <c r="AI50" s="117"/>
      <c r="AJ50" s="117"/>
      <c r="AK50" s="117"/>
      <c r="AL50" s="117"/>
      <c r="AM50" s="117"/>
      <c r="AN50" s="117"/>
      <c r="AO50" s="117"/>
    </row>
    <row r="51" spans="2:41" x14ac:dyDescent="0.25">
      <c r="B51" s="29" t="s">
        <v>144</v>
      </c>
      <c r="C51" s="133">
        <v>3681693388</v>
      </c>
      <c r="D51" s="133">
        <v>2347751684.5599999</v>
      </c>
      <c r="E51" s="133">
        <v>84130129.859999999</v>
      </c>
      <c r="F51" s="133">
        <v>276947083.56999999</v>
      </c>
      <c r="G51" s="133">
        <v>113002211.83</v>
      </c>
      <c r="H51" s="133">
        <v>136277719.78999999</v>
      </c>
      <c r="I51" s="133">
        <v>314915367.75</v>
      </c>
      <c r="J51" s="133">
        <v>172836176.92000002</v>
      </c>
      <c r="K51" s="133">
        <v>166385722.79999998</v>
      </c>
      <c r="L51" s="133">
        <v>134971525.54000002</v>
      </c>
      <c r="M51" s="133">
        <v>130478864.44</v>
      </c>
      <c r="N51" s="133">
        <v>197072295.5</v>
      </c>
      <c r="O51" s="133">
        <v>275903535.22999996</v>
      </c>
      <c r="P51" s="133">
        <v>337394645.31999999</v>
      </c>
      <c r="Q51" s="129">
        <f t="shared" ref="Q51:Q108" si="9">E51+F51+G51+H51+I51+J51+K51+L51+M51+O51+N51+P51</f>
        <v>2340315278.5500002</v>
      </c>
      <c r="R51" s="104"/>
      <c r="S51" s="12"/>
      <c r="T51" s="12"/>
      <c r="U51" s="12"/>
      <c r="V51" s="12"/>
      <c r="W51" s="12"/>
      <c r="X51" s="12"/>
      <c r="Y51" s="5"/>
      <c r="Z51" s="5"/>
      <c r="AA51" s="5"/>
      <c r="AB51" s="5"/>
      <c r="AC51" s="5"/>
      <c r="AD51" s="5"/>
      <c r="AE51" s="5"/>
      <c r="AF51" s="117"/>
      <c r="AG51" s="117"/>
      <c r="AH51" s="117"/>
      <c r="AI51" s="117"/>
      <c r="AJ51" s="117"/>
      <c r="AK51" s="117"/>
      <c r="AL51" s="117"/>
      <c r="AM51" s="117"/>
      <c r="AN51" s="117"/>
      <c r="AO51" s="117"/>
    </row>
    <row r="52" spans="2:41" x14ac:dyDescent="0.25">
      <c r="B52" s="28" t="s">
        <v>229</v>
      </c>
      <c r="C52" s="132">
        <f t="shared" ref="C52" si="10">SUM(C53)</f>
        <v>4526094965</v>
      </c>
      <c r="D52" s="132">
        <f>SUM(D53)</f>
        <v>1984520179.8199997</v>
      </c>
      <c r="E52" s="128">
        <v>137083852.84999999</v>
      </c>
      <c r="F52" s="128">
        <v>68765612.150000006</v>
      </c>
      <c r="G52" s="128">
        <v>231494063.13999999</v>
      </c>
      <c r="H52" s="128">
        <v>141414101.73999998</v>
      </c>
      <c r="I52" s="128">
        <v>172334978.63</v>
      </c>
      <c r="J52" s="128">
        <v>149037083.55000001</v>
      </c>
      <c r="K52" s="128">
        <v>156002693.86000001</v>
      </c>
      <c r="L52" s="128">
        <v>163481547.37</v>
      </c>
      <c r="M52" s="128">
        <v>81260903.579999998</v>
      </c>
      <c r="N52" s="128">
        <v>255661980.84</v>
      </c>
      <c r="O52" s="128">
        <v>121853362.74999999</v>
      </c>
      <c r="P52" s="128">
        <v>249387683.76999998</v>
      </c>
      <c r="Q52" s="128">
        <f t="shared" si="9"/>
        <v>1927777864.2299998</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9" t="s">
        <v>282</v>
      </c>
      <c r="C53" s="133">
        <v>4526094965</v>
      </c>
      <c r="D53" s="133">
        <v>1984520179.8199997</v>
      </c>
      <c r="E53" s="133">
        <v>137083852.84999999</v>
      </c>
      <c r="F53" s="133">
        <v>68765612.150000006</v>
      </c>
      <c r="G53" s="133">
        <v>231494063.13999999</v>
      </c>
      <c r="H53" s="133">
        <v>141414101.73999998</v>
      </c>
      <c r="I53" s="133">
        <v>172334978.63</v>
      </c>
      <c r="J53" s="133">
        <v>149037083.55000001</v>
      </c>
      <c r="K53" s="133">
        <v>156002693.86000001</v>
      </c>
      <c r="L53" s="133">
        <v>163481547.37</v>
      </c>
      <c r="M53" s="133">
        <v>81260903.579999998</v>
      </c>
      <c r="N53" s="133">
        <v>255661980.84</v>
      </c>
      <c r="O53" s="133">
        <v>121853362.74999999</v>
      </c>
      <c r="P53" s="133">
        <v>249387683.76999998</v>
      </c>
      <c r="Q53" s="129">
        <f t="shared" si="9"/>
        <v>1927777864.2299998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8" t="s">
        <v>147</v>
      </c>
      <c r="C54" s="132">
        <f t="shared" ref="C54" si="11">SUM(C55)</f>
        <v>149703020</v>
      </c>
      <c r="D54" s="132">
        <f>SUM(D55)</f>
        <v>149703021</v>
      </c>
      <c r="E54" s="128">
        <v>0</v>
      </c>
      <c r="F54" s="128">
        <v>24950503.34</v>
      </c>
      <c r="G54" s="128">
        <v>12475251.66</v>
      </c>
      <c r="H54" s="128">
        <v>12475251.67</v>
      </c>
      <c r="I54" s="128">
        <v>12475251.33</v>
      </c>
      <c r="J54" s="128">
        <v>12475251.67</v>
      </c>
      <c r="K54" s="128">
        <v>12475251.33</v>
      </c>
      <c r="L54" s="128">
        <v>12475251.67</v>
      </c>
      <c r="M54" s="128">
        <v>12475251.67</v>
      </c>
      <c r="N54" s="128">
        <v>12475251.67</v>
      </c>
      <c r="O54" s="128">
        <v>12475251.67</v>
      </c>
      <c r="P54" s="128">
        <v>12475251.67</v>
      </c>
      <c r="Q54" s="128">
        <f t="shared" si="9"/>
        <v>149703019.34999999</v>
      </c>
      <c r="R54" s="105"/>
      <c r="S54" s="12"/>
      <c r="T54" s="105"/>
      <c r="U54" s="105"/>
      <c r="V54" s="105"/>
      <c r="W54" s="105"/>
      <c r="X54" s="105"/>
      <c r="Y54" s="5"/>
      <c r="Z54" s="5"/>
      <c r="AA54" s="5"/>
      <c r="AB54" s="5"/>
      <c r="AC54" s="5"/>
      <c r="AD54" s="5"/>
      <c r="AE54" s="5"/>
      <c r="AF54" s="117"/>
      <c r="AG54" s="117"/>
      <c r="AH54" s="117"/>
      <c r="AI54" s="117"/>
      <c r="AJ54" s="117"/>
      <c r="AK54" s="117"/>
      <c r="AL54" s="117"/>
      <c r="AM54" s="117"/>
      <c r="AN54" s="117"/>
      <c r="AO54" s="117"/>
    </row>
    <row r="55" spans="2:41" x14ac:dyDescent="0.25">
      <c r="B55" s="29" t="s">
        <v>283</v>
      </c>
      <c r="C55" s="133">
        <v>149703020</v>
      </c>
      <c r="D55" s="133">
        <v>149703021</v>
      </c>
      <c r="E55" s="133">
        <v>0</v>
      </c>
      <c r="F55" s="133">
        <v>24950503.34</v>
      </c>
      <c r="G55" s="133">
        <v>12475251.66</v>
      </c>
      <c r="H55" s="133">
        <v>12475251.67</v>
      </c>
      <c r="I55" s="133">
        <v>12475251.33</v>
      </c>
      <c r="J55" s="133">
        <v>12475251.67</v>
      </c>
      <c r="K55" s="133">
        <v>12475251.33</v>
      </c>
      <c r="L55" s="133">
        <v>12475251.67</v>
      </c>
      <c r="M55" s="133">
        <v>12475251.67</v>
      </c>
      <c r="N55" s="133">
        <v>12475251.67</v>
      </c>
      <c r="O55" s="133">
        <v>12475251.67</v>
      </c>
      <c r="P55" s="133">
        <v>12475251.67</v>
      </c>
      <c r="Q55" s="131">
        <f t="shared" si="9"/>
        <v>149703019.34999999</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28" t="s">
        <v>149</v>
      </c>
      <c r="C56" s="132">
        <f>SUM(C57:C59)</f>
        <v>6475538941</v>
      </c>
      <c r="D56" s="132">
        <f>SUM(D57:D59)</f>
        <v>5008416080.6300001</v>
      </c>
      <c r="E56" s="132">
        <v>123702476.04000002</v>
      </c>
      <c r="F56" s="132">
        <v>214576429.67999998</v>
      </c>
      <c r="G56" s="132">
        <v>182482628.15000001</v>
      </c>
      <c r="H56" s="132">
        <v>522421462.2100001</v>
      </c>
      <c r="I56" s="132">
        <v>221166434.13</v>
      </c>
      <c r="J56" s="132">
        <v>319349763.91999996</v>
      </c>
      <c r="K56" s="132">
        <v>324254959.56000006</v>
      </c>
      <c r="L56" s="132">
        <v>201669436.13000003</v>
      </c>
      <c r="M56" s="132">
        <v>360618573.66000003</v>
      </c>
      <c r="N56" s="132">
        <v>392074460.96999997</v>
      </c>
      <c r="O56" s="132">
        <v>465957942.47000003</v>
      </c>
      <c r="P56" s="132">
        <v>1462005952.9699998</v>
      </c>
      <c r="Q56" s="128">
        <f t="shared" si="9"/>
        <v>4790280519.8899994</v>
      </c>
      <c r="R56" s="104"/>
      <c r="S56" s="12"/>
      <c r="T56" s="104"/>
      <c r="U56" s="104"/>
      <c r="V56" s="104"/>
      <c r="W56" s="104"/>
      <c r="X56" s="104"/>
      <c r="Y56" s="5"/>
      <c r="Z56" s="5"/>
      <c r="AA56" s="5"/>
      <c r="AB56" s="5"/>
      <c r="AC56" s="5"/>
      <c r="AD56" s="5"/>
      <c r="AE56" s="5"/>
      <c r="AF56" s="117"/>
      <c r="AG56" s="117"/>
      <c r="AH56" s="117"/>
      <c r="AI56" s="117"/>
      <c r="AJ56" s="117"/>
      <c r="AK56" s="117"/>
      <c r="AL56" s="117"/>
      <c r="AM56" s="117"/>
      <c r="AN56" s="117"/>
      <c r="AO56" s="117"/>
    </row>
    <row r="57" spans="2:41" x14ac:dyDescent="0.25">
      <c r="B57" s="7" t="s">
        <v>150</v>
      </c>
      <c r="C57" s="132">
        <v>0</v>
      </c>
      <c r="D57" s="132">
        <v>0</v>
      </c>
      <c r="E57" s="132"/>
      <c r="F57" s="132"/>
      <c r="G57" s="132">
        <v>0</v>
      </c>
      <c r="H57" s="132">
        <v>0</v>
      </c>
      <c r="I57" s="132"/>
      <c r="J57" s="132"/>
      <c r="K57" s="132"/>
      <c r="L57" s="132"/>
      <c r="M57" s="132"/>
      <c r="N57" s="132"/>
      <c r="O57" s="132">
        <v>0</v>
      </c>
      <c r="P57" s="132">
        <v>0</v>
      </c>
      <c r="Q57" s="128">
        <v>0</v>
      </c>
      <c r="R57" s="104"/>
      <c r="S57" s="12"/>
      <c r="T57" s="104"/>
      <c r="U57" s="104"/>
      <c r="V57" s="104"/>
      <c r="W57" s="104"/>
      <c r="X57" s="104"/>
      <c r="Y57" s="5"/>
      <c r="Z57" s="5"/>
      <c r="AA57" s="5"/>
      <c r="AB57" s="5"/>
      <c r="AC57" s="5"/>
      <c r="AD57" s="5"/>
      <c r="AE57" s="5"/>
      <c r="AF57" s="117"/>
      <c r="AG57" s="117"/>
      <c r="AH57" s="117"/>
      <c r="AI57" s="117"/>
      <c r="AJ57" s="117"/>
      <c r="AK57" s="117"/>
      <c r="AL57" s="117"/>
      <c r="AM57" s="117"/>
      <c r="AN57" s="117"/>
      <c r="AO57" s="117"/>
    </row>
    <row r="58" spans="2:41" x14ac:dyDescent="0.25">
      <c r="B58" s="7" t="s">
        <v>238</v>
      </c>
      <c r="C58" s="141">
        <v>3186132</v>
      </c>
      <c r="D58" s="141">
        <v>7047910.7100000009</v>
      </c>
      <c r="E58" s="141">
        <v>0</v>
      </c>
      <c r="F58" s="141">
        <v>0</v>
      </c>
      <c r="G58" s="141">
        <v>0</v>
      </c>
      <c r="H58" s="141">
        <v>82916.98</v>
      </c>
      <c r="I58" s="141"/>
      <c r="J58" s="141">
        <v>0</v>
      </c>
      <c r="K58" s="141">
        <v>331667.90000000002</v>
      </c>
      <c r="L58" s="141"/>
      <c r="M58" s="141"/>
      <c r="N58" s="141"/>
      <c r="O58" s="141"/>
      <c r="P58" s="141">
        <v>1837969.31</v>
      </c>
      <c r="Q58" s="131">
        <f t="shared" si="9"/>
        <v>2252554.19</v>
      </c>
      <c r="S58" s="12"/>
      <c r="Y58" s="5"/>
      <c r="Z58" s="5"/>
      <c r="AA58" s="5"/>
      <c r="AB58" s="5"/>
      <c r="AC58" s="5"/>
      <c r="AD58" s="5"/>
      <c r="AE58" s="5"/>
      <c r="AF58" s="117"/>
      <c r="AG58" s="117"/>
      <c r="AH58" s="117"/>
      <c r="AI58" s="117"/>
      <c r="AJ58" s="117"/>
      <c r="AK58" s="117"/>
      <c r="AL58" s="117"/>
      <c r="AM58" s="117"/>
      <c r="AN58" s="117"/>
      <c r="AO58" s="117"/>
    </row>
    <row r="59" spans="2:41" x14ac:dyDescent="0.25">
      <c r="B59" s="29" t="s">
        <v>284</v>
      </c>
      <c r="C59" s="133">
        <v>6472352809</v>
      </c>
      <c r="D59" s="133">
        <v>5001368169.9200001</v>
      </c>
      <c r="E59" s="133">
        <v>123702476.04000002</v>
      </c>
      <c r="F59" s="133">
        <v>214576429.67999998</v>
      </c>
      <c r="G59" s="133">
        <v>182482628.15000001</v>
      </c>
      <c r="H59" s="133">
        <v>522338545.23000008</v>
      </c>
      <c r="I59" s="133">
        <v>221166434.13</v>
      </c>
      <c r="J59" s="133">
        <v>319349763.91999996</v>
      </c>
      <c r="K59" s="133">
        <v>323923291.66000009</v>
      </c>
      <c r="L59" s="133">
        <v>201669436.13000003</v>
      </c>
      <c r="M59" s="133">
        <v>360618573.66000003</v>
      </c>
      <c r="N59" s="133">
        <v>392074460.96999997</v>
      </c>
      <c r="O59" s="133">
        <v>465957942.47000003</v>
      </c>
      <c r="P59" s="133">
        <v>1460167983.6599998</v>
      </c>
      <c r="Q59" s="131">
        <f t="shared" si="9"/>
        <v>4788027965.7000008</v>
      </c>
      <c r="S59" s="12"/>
      <c r="X59" s="10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 si="12">C61+C64</f>
        <v>8574241611</v>
      </c>
      <c r="D60" s="140">
        <f>D61+D64</f>
        <v>8395800048.8100004</v>
      </c>
      <c r="E60" s="127">
        <v>71049813.430000007</v>
      </c>
      <c r="F60" s="127">
        <v>387437182.81999993</v>
      </c>
      <c r="G60" s="127">
        <v>620295263.36999989</v>
      </c>
      <c r="H60" s="127">
        <v>412786158.94000006</v>
      </c>
      <c r="I60" s="127">
        <v>452996884.76999998</v>
      </c>
      <c r="J60" s="127">
        <v>905784994.59000003</v>
      </c>
      <c r="K60" s="127">
        <v>406003066</v>
      </c>
      <c r="L60" s="127">
        <v>757039481.23000002</v>
      </c>
      <c r="M60" s="127">
        <v>553185320.31999993</v>
      </c>
      <c r="N60" s="127">
        <v>520669255.63000005</v>
      </c>
      <c r="O60" s="127">
        <v>936007499.77999985</v>
      </c>
      <c r="P60" s="127">
        <v>1671154584.9500003</v>
      </c>
      <c r="Q60" s="127">
        <f t="shared" si="9"/>
        <v>7694409505.8299999</v>
      </c>
      <c r="R60" s="105"/>
      <c r="S60" s="12"/>
      <c r="T60" s="105"/>
      <c r="U60" s="105"/>
      <c r="V60" s="105"/>
      <c r="W60" s="105"/>
      <c r="X60" s="5"/>
      <c r="Y60" s="5"/>
      <c r="Z60" s="5"/>
      <c r="AA60" s="5"/>
      <c r="AB60" s="5"/>
      <c r="AC60" s="5"/>
      <c r="AD60" s="5"/>
      <c r="AE60" s="5"/>
      <c r="AF60" s="117"/>
      <c r="AG60" s="117"/>
      <c r="AH60" s="117"/>
      <c r="AI60" s="117"/>
      <c r="AJ60" s="117"/>
      <c r="AK60" s="117"/>
      <c r="AL60" s="117"/>
      <c r="AM60" s="117"/>
      <c r="AN60" s="117"/>
      <c r="AO60" s="117"/>
    </row>
    <row r="61" spans="2:41" x14ac:dyDescent="0.25">
      <c r="B61" s="28" t="s">
        <v>285</v>
      </c>
      <c r="C61" s="132">
        <f t="shared" ref="C61" si="13">SUM(C62:C63)</f>
        <v>2974547781</v>
      </c>
      <c r="D61" s="132">
        <f>SUM(D62:D63)</f>
        <v>3012275291.71</v>
      </c>
      <c r="E61" s="128">
        <v>10975264.290000001</v>
      </c>
      <c r="F61" s="128">
        <v>160332941.27000001</v>
      </c>
      <c r="G61" s="128">
        <v>234001822.56999999</v>
      </c>
      <c r="H61" s="128">
        <v>174626260.65000001</v>
      </c>
      <c r="I61" s="128">
        <v>221040066.78999996</v>
      </c>
      <c r="J61" s="128">
        <v>349593798.62</v>
      </c>
      <c r="K61" s="128">
        <v>105272245.64</v>
      </c>
      <c r="L61" s="128">
        <v>213904515.93999994</v>
      </c>
      <c r="M61" s="128">
        <v>159606930.00999999</v>
      </c>
      <c r="N61" s="128">
        <v>176677170.87</v>
      </c>
      <c r="O61" s="128">
        <v>380854434.47000003</v>
      </c>
      <c r="P61" s="128">
        <v>626227953.10000002</v>
      </c>
      <c r="Q61" s="128">
        <f t="shared" si="9"/>
        <v>2813113404.2199998</v>
      </c>
      <c r="R61" s="123"/>
      <c r="S61" s="12"/>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286</v>
      </c>
      <c r="C62" s="133">
        <v>1473071631</v>
      </c>
      <c r="D62" s="133">
        <v>1864676792.8899999</v>
      </c>
      <c r="E62" s="133">
        <v>10964164.290000001</v>
      </c>
      <c r="F62" s="133">
        <v>115490988.8</v>
      </c>
      <c r="G62" s="133">
        <v>117436113.32000001</v>
      </c>
      <c r="H62" s="133">
        <v>78899260.770000011</v>
      </c>
      <c r="I62" s="133">
        <v>96744194.059999987</v>
      </c>
      <c r="J62" s="133">
        <v>166584816.45000002</v>
      </c>
      <c r="K62" s="133">
        <v>82530264.810000002</v>
      </c>
      <c r="L62" s="133">
        <v>147721666.42999995</v>
      </c>
      <c r="M62" s="133">
        <v>108079029.93999998</v>
      </c>
      <c r="N62" s="133">
        <v>125011447.72</v>
      </c>
      <c r="O62" s="133">
        <v>270594943.69</v>
      </c>
      <c r="P62" s="133">
        <v>412488319.45000005</v>
      </c>
      <c r="Q62" s="129">
        <f t="shared" si="9"/>
        <v>1732545209.73</v>
      </c>
      <c r="R62" s="119"/>
      <c r="S62" s="12"/>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1501476150</v>
      </c>
      <c r="D63" s="133">
        <v>1147598498.8200002</v>
      </c>
      <c r="E63" s="133">
        <v>11100</v>
      </c>
      <c r="F63" s="133">
        <v>44841952.470000006</v>
      </c>
      <c r="G63" s="133">
        <v>116565709.25</v>
      </c>
      <c r="H63" s="133">
        <v>95726999.879999995</v>
      </c>
      <c r="I63" s="133">
        <v>124295872.72999999</v>
      </c>
      <c r="J63" s="133">
        <v>183008982.17000002</v>
      </c>
      <c r="K63" s="133">
        <v>22741980.829999998</v>
      </c>
      <c r="L63" s="133">
        <v>66182849.509999998</v>
      </c>
      <c r="M63" s="133">
        <v>51527900.069999993</v>
      </c>
      <c r="N63" s="133">
        <v>51665723.149999991</v>
      </c>
      <c r="O63" s="133">
        <v>110259490.78000002</v>
      </c>
      <c r="P63" s="133">
        <v>213739633.65000001</v>
      </c>
      <c r="Q63" s="129">
        <f>E63+F63+G63+H63+I63+J63+K63+L63+M63+O63+N63+P63</f>
        <v>1080568194.49</v>
      </c>
      <c r="R63" s="118"/>
      <c r="S63" s="12"/>
      <c r="T63" s="5"/>
      <c r="U63" s="5"/>
      <c r="V63" s="5"/>
      <c r="W63" s="5"/>
      <c r="X63" s="5"/>
      <c r="Y63" s="5"/>
      <c r="Z63" s="5"/>
      <c r="AA63" s="5"/>
      <c r="AB63" s="5"/>
      <c r="AC63" s="5"/>
      <c r="AD63" s="5"/>
      <c r="AE63" s="5"/>
      <c r="AF63" s="117"/>
      <c r="AG63" s="117"/>
      <c r="AH63" s="117"/>
      <c r="AI63" s="117"/>
      <c r="AJ63" s="117"/>
      <c r="AK63" s="117"/>
      <c r="AL63" s="117"/>
      <c r="AM63" s="117"/>
      <c r="AN63" s="117"/>
    </row>
    <row r="64" spans="2:41" x14ac:dyDescent="0.25">
      <c r="B64" s="28" t="s">
        <v>287</v>
      </c>
      <c r="C64" s="132">
        <f t="shared" ref="C64" si="14">SUM(C65:C67)</f>
        <v>5599693830</v>
      </c>
      <c r="D64" s="132">
        <f>SUM(D65:D67)</f>
        <v>5383524757.1000004</v>
      </c>
      <c r="E64" s="128">
        <v>60074549.140000001</v>
      </c>
      <c r="F64" s="128">
        <v>227104241.54999998</v>
      </c>
      <c r="G64" s="128">
        <v>386293440.79999995</v>
      </c>
      <c r="H64" s="128">
        <v>238159898.29000005</v>
      </c>
      <c r="I64" s="128">
        <v>231956817.98000002</v>
      </c>
      <c r="J64" s="128">
        <v>556191195.97000003</v>
      </c>
      <c r="K64" s="128">
        <v>300730820.36000001</v>
      </c>
      <c r="L64" s="128">
        <v>543134965.28999996</v>
      </c>
      <c r="M64" s="128">
        <v>393578390.30999994</v>
      </c>
      <c r="N64" s="128">
        <v>343992084.75999999</v>
      </c>
      <c r="O64" s="128">
        <v>555153065.30999982</v>
      </c>
      <c r="P64" s="128">
        <v>1044926631.8500001</v>
      </c>
      <c r="Q64" s="128">
        <f t="shared" si="9"/>
        <v>4881296101.6100006</v>
      </c>
      <c r="S64" s="12"/>
      <c r="Y64" s="5"/>
      <c r="Z64" s="5"/>
      <c r="AA64" s="5"/>
      <c r="AB64" s="5"/>
      <c r="AC64" s="5"/>
      <c r="AD64" s="5"/>
      <c r="AE64" s="5"/>
      <c r="AF64" s="117"/>
      <c r="AG64" s="117"/>
      <c r="AH64" s="117"/>
      <c r="AI64" s="117"/>
      <c r="AJ64" s="117"/>
      <c r="AK64" s="117"/>
      <c r="AL64" s="117"/>
      <c r="AM64" s="117"/>
      <c r="AN64" s="117"/>
    </row>
    <row r="65" spans="2:40" x14ac:dyDescent="0.25">
      <c r="B65" s="29" t="s">
        <v>288</v>
      </c>
      <c r="C65" s="133">
        <v>3760557383</v>
      </c>
      <c r="D65" s="133">
        <v>4147805955.9100003</v>
      </c>
      <c r="E65" s="133">
        <v>60001099.140000001</v>
      </c>
      <c r="F65" s="133">
        <v>167391682.64999998</v>
      </c>
      <c r="G65" s="133">
        <v>352087652.53999996</v>
      </c>
      <c r="H65" s="133">
        <v>205094998.48000005</v>
      </c>
      <c r="I65" s="133">
        <v>193837458.17000002</v>
      </c>
      <c r="J65" s="133">
        <v>523379441.62</v>
      </c>
      <c r="K65" s="133">
        <v>268002242.53</v>
      </c>
      <c r="L65" s="133">
        <v>404919921.75999999</v>
      </c>
      <c r="M65" s="133">
        <v>315151877.37999994</v>
      </c>
      <c r="N65" s="133">
        <v>241996452.22999999</v>
      </c>
      <c r="O65" s="133">
        <v>471051644.69999987</v>
      </c>
      <c r="P65" s="133">
        <v>690346488.5400002</v>
      </c>
      <c r="Q65" s="129">
        <f t="shared" si="9"/>
        <v>3893260959.7399998</v>
      </c>
      <c r="R65" s="118"/>
      <c r="S65" s="12"/>
      <c r="T65" s="118"/>
      <c r="U65" s="118"/>
      <c r="V65" s="118"/>
      <c r="W65" s="118"/>
      <c r="X65" s="118"/>
      <c r="Y65" s="5"/>
      <c r="Z65" s="5"/>
      <c r="AA65" s="5"/>
      <c r="AB65" s="5"/>
      <c r="AC65" s="5"/>
      <c r="AD65" s="5"/>
      <c r="AE65" s="5"/>
      <c r="AF65" s="117"/>
      <c r="AG65" s="117"/>
      <c r="AH65" s="117"/>
      <c r="AI65" s="117"/>
      <c r="AJ65" s="117"/>
      <c r="AK65" s="117"/>
      <c r="AL65" s="117"/>
      <c r="AM65" s="117"/>
      <c r="AN65" s="117"/>
    </row>
    <row r="66" spans="2:40" x14ac:dyDescent="0.25">
      <c r="B66" s="29" t="s">
        <v>160</v>
      </c>
      <c r="C66" s="133">
        <v>1315284898</v>
      </c>
      <c r="D66" s="133">
        <v>744193741.01999998</v>
      </c>
      <c r="E66" s="133">
        <v>0</v>
      </c>
      <c r="F66" s="133"/>
      <c r="G66" s="133">
        <v>0</v>
      </c>
      <c r="H66" s="133">
        <v>0</v>
      </c>
      <c r="I66" s="133">
        <v>0</v>
      </c>
      <c r="J66" s="133">
        <v>0</v>
      </c>
      <c r="K66" s="172">
        <v>0</v>
      </c>
      <c r="L66" s="133">
        <v>93870890.319999993</v>
      </c>
      <c r="M66" s="133">
        <v>46942160</v>
      </c>
      <c r="N66" s="133">
        <v>65529088.730000004</v>
      </c>
      <c r="O66" s="133">
        <v>25463000</v>
      </c>
      <c r="P66" s="133">
        <v>278268492.90999997</v>
      </c>
      <c r="Q66" s="129">
        <f t="shared" si="9"/>
        <v>510073631.95999998</v>
      </c>
      <c r="R66" s="118"/>
      <c r="S66" s="12"/>
      <c r="T66" s="118"/>
      <c r="U66" s="118"/>
      <c r="V66" s="118"/>
      <c r="W66" s="118"/>
      <c r="X66" s="118"/>
      <c r="Y66" s="5"/>
      <c r="Z66" s="5"/>
      <c r="AA66" s="5"/>
      <c r="AB66" s="5"/>
      <c r="AC66" s="5"/>
      <c r="AD66" s="5"/>
      <c r="AE66" s="5"/>
      <c r="AF66" s="117"/>
      <c r="AG66" s="117"/>
      <c r="AH66" s="117"/>
      <c r="AI66" s="117"/>
      <c r="AJ66" s="117"/>
      <c r="AK66" s="117"/>
      <c r="AL66" s="117"/>
      <c r="AM66" s="117"/>
      <c r="AN66" s="117"/>
    </row>
    <row r="67" spans="2:40" x14ac:dyDescent="0.25">
      <c r="B67" s="29" t="s">
        <v>161</v>
      </c>
      <c r="C67" s="133">
        <v>523851549</v>
      </c>
      <c r="D67" s="133">
        <v>491525060.17000002</v>
      </c>
      <c r="E67" s="133">
        <v>73450</v>
      </c>
      <c r="F67" s="133">
        <v>59712558.899999999</v>
      </c>
      <c r="G67" s="133">
        <v>34205788.260000005</v>
      </c>
      <c r="H67" s="133">
        <v>33064899.810000002</v>
      </c>
      <c r="I67" s="133">
        <v>38119359.810000002</v>
      </c>
      <c r="J67" s="133">
        <v>32811754.349999998</v>
      </c>
      <c r="K67" s="133">
        <v>32728577.829999998</v>
      </c>
      <c r="L67" s="133">
        <v>44344153.210000001</v>
      </c>
      <c r="M67" s="133">
        <v>31484352.930000003</v>
      </c>
      <c r="N67" s="133">
        <v>36466543.799999997</v>
      </c>
      <c r="O67" s="133">
        <v>58638420.609999992</v>
      </c>
      <c r="P67" s="133">
        <v>76311650.400000006</v>
      </c>
      <c r="Q67" s="129">
        <f t="shared" si="9"/>
        <v>477961509.90999997</v>
      </c>
      <c r="R67" s="119"/>
      <c r="S67" s="12"/>
      <c r="T67" s="119"/>
      <c r="U67" s="119"/>
      <c r="V67" s="119"/>
      <c r="W67" s="119"/>
      <c r="X67" s="119"/>
      <c r="Y67" s="5"/>
      <c r="Z67" s="5"/>
      <c r="AA67" s="5"/>
      <c r="AB67" s="5"/>
      <c r="AC67" s="5"/>
      <c r="AD67" s="5"/>
      <c r="AE67" s="5"/>
      <c r="AF67" s="117"/>
      <c r="AG67" s="117"/>
      <c r="AH67" s="117"/>
      <c r="AI67" s="117"/>
      <c r="AJ67" s="117"/>
      <c r="AK67" s="117"/>
      <c r="AL67" s="117"/>
      <c r="AM67" s="117"/>
      <c r="AN67" s="117"/>
    </row>
    <row r="68" spans="2:40" x14ac:dyDescent="0.25">
      <c r="B68" s="170" t="s">
        <v>162</v>
      </c>
      <c r="C68" s="140">
        <f>C69+C73+C78+C85+C97</f>
        <v>487165387712</v>
      </c>
      <c r="D68" s="140">
        <f>D69+D73+D78+D85+D97</f>
        <v>532408708067.40002</v>
      </c>
      <c r="E68" s="127">
        <v>27874311674.300003</v>
      </c>
      <c r="F68" s="127">
        <v>37713602321.970001</v>
      </c>
      <c r="G68" s="127">
        <v>38838725632.650002</v>
      </c>
      <c r="H68" s="127">
        <v>37093368291.840004</v>
      </c>
      <c r="I68" s="127">
        <v>40839270822.960014</v>
      </c>
      <c r="J68" s="127">
        <v>40906366686.43</v>
      </c>
      <c r="K68" s="127">
        <v>41737201638.580009</v>
      </c>
      <c r="L68" s="127">
        <v>40817174325.159996</v>
      </c>
      <c r="M68" s="127">
        <v>38272846314.149994</v>
      </c>
      <c r="N68" s="127">
        <v>41121210097.669998</v>
      </c>
      <c r="O68" s="127">
        <v>68458649207.230011</v>
      </c>
      <c r="P68" s="127">
        <v>74007279945.679993</v>
      </c>
      <c r="Q68" s="127">
        <f t="shared" si="9"/>
        <v>527680006958.62</v>
      </c>
      <c r="R68" s="118"/>
      <c r="S68" s="12"/>
      <c r="T68" s="5"/>
      <c r="U68" s="5"/>
      <c r="V68" s="5"/>
      <c r="W68" s="5"/>
      <c r="X68" s="5"/>
      <c r="Y68" s="5"/>
      <c r="Z68" s="5"/>
      <c r="AA68" s="5"/>
      <c r="AB68" s="5"/>
      <c r="AC68" s="5"/>
      <c r="AD68" s="5"/>
      <c r="AE68" s="5"/>
      <c r="AF68" s="117"/>
      <c r="AG68" s="117"/>
      <c r="AH68" s="117"/>
      <c r="AI68" s="117"/>
      <c r="AJ68" s="117"/>
      <c r="AK68" s="117"/>
      <c r="AL68" s="117"/>
      <c r="AM68" s="117"/>
      <c r="AN68" s="117"/>
    </row>
    <row r="69" spans="2:40" x14ac:dyDescent="0.25">
      <c r="B69" s="28" t="s">
        <v>163</v>
      </c>
      <c r="C69" s="132">
        <f t="shared" ref="C69" si="15">SUM(C70:C72)</f>
        <v>27273500172</v>
      </c>
      <c r="D69" s="132">
        <f>SUM(D70:D72)</f>
        <v>39316094291.279999</v>
      </c>
      <c r="E69" s="128">
        <v>640129450.58000004</v>
      </c>
      <c r="F69" s="128">
        <v>2314582588.8000002</v>
      </c>
      <c r="G69" s="128">
        <v>2742203550.5900002</v>
      </c>
      <c r="H69" s="128">
        <v>1167101278.9000001</v>
      </c>
      <c r="I69" s="128">
        <v>6356473046.8099995</v>
      </c>
      <c r="J69" s="128">
        <v>2834250641.5599999</v>
      </c>
      <c r="K69" s="128">
        <v>2776287778.1100001</v>
      </c>
      <c r="L69" s="128">
        <v>2886894017.7099996</v>
      </c>
      <c r="M69" s="128">
        <v>1696213545.3499999</v>
      </c>
      <c r="N69" s="128">
        <v>1828017703.0299997</v>
      </c>
      <c r="O69" s="128">
        <v>6134972635.6999998</v>
      </c>
      <c r="P69" s="128">
        <v>7552153003.9900007</v>
      </c>
      <c r="Q69" s="128">
        <f t="shared" si="9"/>
        <v>38929279241.129997</v>
      </c>
      <c r="R69" s="118"/>
      <c r="S69" s="12"/>
      <c r="T69" s="5"/>
      <c r="U69" s="5"/>
      <c r="V69" s="5"/>
      <c r="W69" s="5"/>
      <c r="X69" s="5"/>
      <c r="Y69" s="5"/>
      <c r="Z69" s="5"/>
      <c r="AA69" s="5"/>
      <c r="AB69" s="5"/>
      <c r="AC69" s="5"/>
      <c r="AD69" s="5"/>
      <c r="AE69" s="5"/>
      <c r="AF69" s="117"/>
      <c r="AG69" s="117"/>
      <c r="AH69" s="117"/>
      <c r="AI69" s="117"/>
      <c r="AJ69" s="117"/>
      <c r="AK69" s="117"/>
      <c r="AL69" s="117"/>
      <c r="AM69" s="117"/>
    </row>
    <row r="70" spans="2:40" x14ac:dyDescent="0.25">
      <c r="B70" s="29" t="s">
        <v>164</v>
      </c>
      <c r="C70" s="133">
        <v>7072382384</v>
      </c>
      <c r="D70" s="133">
        <v>13898168110.009998</v>
      </c>
      <c r="E70" s="133">
        <v>233402835.35999998</v>
      </c>
      <c r="F70" s="133">
        <v>324875413.81999999</v>
      </c>
      <c r="G70" s="133">
        <v>154765198.45000002</v>
      </c>
      <c r="H70" s="133">
        <v>228295679.12</v>
      </c>
      <c r="I70" s="133">
        <v>4379335699.4499998</v>
      </c>
      <c r="J70" s="133">
        <v>157179066.68000001</v>
      </c>
      <c r="K70" s="133">
        <v>382573878.26999998</v>
      </c>
      <c r="L70" s="133">
        <v>671747095.93999994</v>
      </c>
      <c r="M70" s="133">
        <v>378328947.82999998</v>
      </c>
      <c r="N70" s="133">
        <v>1105619334.8999999</v>
      </c>
      <c r="O70" s="133">
        <v>2009944870.0300002</v>
      </c>
      <c r="P70" s="133">
        <v>3850289315.9700003</v>
      </c>
      <c r="Q70" s="129">
        <f t="shared" si="9"/>
        <v>13876357335.82</v>
      </c>
      <c r="R70" s="123"/>
      <c r="S70" s="12"/>
      <c r="T70" s="5"/>
      <c r="U70" s="5"/>
      <c r="V70" s="5"/>
      <c r="W70" s="5"/>
      <c r="X70" s="5"/>
      <c r="Y70" s="5"/>
      <c r="Z70" s="5"/>
      <c r="AA70" s="5"/>
      <c r="AB70" s="5"/>
      <c r="AC70" s="5"/>
      <c r="AD70" s="5"/>
      <c r="AE70" s="5"/>
      <c r="AF70" s="117"/>
      <c r="AG70" s="117"/>
      <c r="AH70" s="117"/>
      <c r="AI70" s="117"/>
      <c r="AJ70" s="117"/>
      <c r="AK70" s="117"/>
      <c r="AL70" s="117"/>
    </row>
    <row r="71" spans="2:40" x14ac:dyDescent="0.25">
      <c r="B71" s="29" t="s">
        <v>165</v>
      </c>
      <c r="C71" s="133">
        <v>693587473</v>
      </c>
      <c r="D71" s="133">
        <v>304629757.65999997</v>
      </c>
      <c r="E71" s="133">
        <v>8753306.0500000007</v>
      </c>
      <c r="F71" s="133">
        <v>0</v>
      </c>
      <c r="G71" s="133">
        <v>0</v>
      </c>
      <c r="H71" s="133">
        <v>0</v>
      </c>
      <c r="I71" s="133">
        <v>40362799.190000005</v>
      </c>
      <c r="J71" s="133">
        <v>24775619.629999999</v>
      </c>
      <c r="K71" s="133">
        <v>15675592.960000001</v>
      </c>
      <c r="L71" s="133">
        <v>4501122.74</v>
      </c>
      <c r="M71" s="133">
        <v>3269952.99</v>
      </c>
      <c r="N71" s="133">
        <v>33320000</v>
      </c>
      <c r="O71" s="133">
        <v>31152825.539999995</v>
      </c>
      <c r="P71" s="133">
        <v>57664992.57</v>
      </c>
      <c r="Q71" s="129">
        <f t="shared" si="9"/>
        <v>219476211.66999999</v>
      </c>
      <c r="R71" s="119"/>
      <c r="S71" s="12"/>
      <c r="T71" s="5"/>
      <c r="U71" s="5"/>
      <c r="V71" s="5"/>
      <c r="W71" s="5"/>
      <c r="X71" s="5"/>
      <c r="Y71" s="5"/>
      <c r="Z71" s="5"/>
      <c r="AA71" s="5"/>
      <c r="AB71" s="5"/>
      <c r="AC71" s="5"/>
      <c r="AD71" s="5"/>
      <c r="AE71" s="5"/>
      <c r="AF71" s="117"/>
      <c r="AG71" s="117"/>
      <c r="AH71" s="117"/>
      <c r="AI71" s="117"/>
      <c r="AJ71" s="117"/>
      <c r="AK71" s="117"/>
      <c r="AL71" s="117"/>
    </row>
    <row r="72" spans="2:40" x14ac:dyDescent="0.25">
      <c r="B72" s="29" t="s">
        <v>166</v>
      </c>
      <c r="C72" s="133">
        <v>19507530315</v>
      </c>
      <c r="D72" s="133">
        <v>25113296423.610001</v>
      </c>
      <c r="E72" s="133">
        <v>397973309.17000002</v>
      </c>
      <c r="F72" s="133">
        <v>1989707174.98</v>
      </c>
      <c r="G72" s="133">
        <v>2587438352.1400003</v>
      </c>
      <c r="H72" s="133">
        <v>938805599.77999997</v>
      </c>
      <c r="I72" s="133">
        <v>1936774548.1700001</v>
      </c>
      <c r="J72" s="133">
        <v>2652295955.25</v>
      </c>
      <c r="K72" s="133">
        <v>2378038306.8800001</v>
      </c>
      <c r="L72" s="133">
        <v>2210645799.0299997</v>
      </c>
      <c r="M72" s="133">
        <v>1314614644.53</v>
      </c>
      <c r="N72" s="133">
        <v>689078368.13</v>
      </c>
      <c r="O72" s="133">
        <v>4093874940.1299996</v>
      </c>
      <c r="P72" s="133">
        <v>3644198695.4500003</v>
      </c>
      <c r="Q72" s="129">
        <f t="shared" si="9"/>
        <v>24833445693.640003</v>
      </c>
      <c r="R72" s="118"/>
      <c r="S72" s="12"/>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 si="16">SUM(C74:C77)</f>
        <v>108748061445</v>
      </c>
      <c r="D73" s="132">
        <f>SUM(D74:D77)</f>
        <v>118949184521.14998</v>
      </c>
      <c r="E73" s="128">
        <v>6275588654.2700005</v>
      </c>
      <c r="F73" s="128">
        <v>8419608407.7899981</v>
      </c>
      <c r="G73" s="128">
        <v>9469153184.9500027</v>
      </c>
      <c r="H73" s="128">
        <v>8178780139.999999</v>
      </c>
      <c r="I73" s="128">
        <v>9125252276.6500015</v>
      </c>
      <c r="J73" s="128">
        <v>10045550123.360001</v>
      </c>
      <c r="K73" s="128">
        <v>9759963961.420002</v>
      </c>
      <c r="L73" s="128">
        <v>8821683260.4599991</v>
      </c>
      <c r="M73" s="128">
        <v>9162604016.4399986</v>
      </c>
      <c r="N73" s="128">
        <v>11031897020.899998</v>
      </c>
      <c r="O73" s="128">
        <v>14908354815.830004</v>
      </c>
      <c r="P73" s="128">
        <v>12253929068.600002</v>
      </c>
      <c r="Q73" s="128">
        <f t="shared" si="9"/>
        <v>117452364930.67</v>
      </c>
      <c r="R73" s="118"/>
      <c r="S73" s="12"/>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7503998145</v>
      </c>
      <c r="D74" s="133">
        <v>9930421240.8200035</v>
      </c>
      <c r="E74" s="133">
        <v>419484123.48000002</v>
      </c>
      <c r="F74" s="133">
        <v>669956074.26999998</v>
      </c>
      <c r="G74" s="133">
        <v>695077752.47000003</v>
      </c>
      <c r="H74" s="133">
        <v>690465951.00999987</v>
      </c>
      <c r="I74" s="133">
        <v>747379991.34000003</v>
      </c>
      <c r="J74" s="133">
        <v>882653971.3900001</v>
      </c>
      <c r="K74" s="133">
        <v>736831159.13</v>
      </c>
      <c r="L74" s="133">
        <v>675448048.53999996</v>
      </c>
      <c r="M74" s="133">
        <v>849712618.91000009</v>
      </c>
      <c r="N74" s="133">
        <v>991729929.48999989</v>
      </c>
      <c r="O74" s="133">
        <v>1214643119.9599998</v>
      </c>
      <c r="P74" s="133">
        <v>1329928718.46</v>
      </c>
      <c r="Q74" s="129">
        <f t="shared" si="9"/>
        <v>9903311458.4500008</v>
      </c>
      <c r="R74" s="119"/>
      <c r="S74" s="12"/>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5198708906</v>
      </c>
      <c r="D75" s="133">
        <v>5260172255.7900009</v>
      </c>
      <c r="E75" s="133">
        <v>24829876.09</v>
      </c>
      <c r="F75" s="133">
        <v>184116246.33000001</v>
      </c>
      <c r="G75" s="133">
        <v>292924133.89999998</v>
      </c>
      <c r="H75" s="133">
        <v>184448140.91</v>
      </c>
      <c r="I75" s="133">
        <v>415146562.27999997</v>
      </c>
      <c r="J75" s="133">
        <v>573962958.26999998</v>
      </c>
      <c r="K75" s="133">
        <v>769487121.2700001</v>
      </c>
      <c r="L75" s="133">
        <v>135929556.27000001</v>
      </c>
      <c r="M75" s="133">
        <v>527453545.13999999</v>
      </c>
      <c r="N75" s="133">
        <v>493864544.28000003</v>
      </c>
      <c r="O75" s="133">
        <v>411852746.78999996</v>
      </c>
      <c r="P75" s="133">
        <v>809841149.20000017</v>
      </c>
      <c r="Q75" s="129">
        <f t="shared" si="9"/>
        <v>4823856580.7300005</v>
      </c>
      <c r="R75" s="118"/>
      <c r="S75" s="12"/>
      <c r="T75" s="5"/>
      <c r="U75" s="5"/>
      <c r="V75" s="5"/>
      <c r="W75" s="5"/>
      <c r="X75" s="5"/>
      <c r="Y75" s="5"/>
      <c r="Z75" s="5"/>
      <c r="AA75" s="5"/>
      <c r="AB75" s="5"/>
      <c r="AC75" s="5"/>
      <c r="AD75" s="5"/>
      <c r="AE75" s="5"/>
      <c r="AF75" s="117"/>
      <c r="AG75" s="117"/>
      <c r="AH75" s="117"/>
      <c r="AI75" s="117"/>
      <c r="AJ75" s="117"/>
      <c r="AK75" s="117"/>
      <c r="AL75" s="117"/>
    </row>
    <row r="76" spans="2:40" x14ac:dyDescent="0.25">
      <c r="B76" s="29" t="s">
        <v>289</v>
      </c>
      <c r="C76" s="133">
        <v>14966451</v>
      </c>
      <c r="D76" s="133">
        <v>7754641.7800000012</v>
      </c>
      <c r="E76" s="133">
        <v>626774.06000000006</v>
      </c>
      <c r="F76" s="133">
        <v>626774.06000000006</v>
      </c>
      <c r="G76" s="133">
        <v>626774.06000000006</v>
      </c>
      <c r="H76" s="133">
        <v>626774.06000000006</v>
      </c>
      <c r="I76" s="133">
        <v>626774.06000000006</v>
      </c>
      <c r="J76" s="133">
        <v>590457.71</v>
      </c>
      <c r="K76" s="133">
        <v>603838.06000000006</v>
      </c>
      <c r="L76" s="133">
        <v>649710.06000000006</v>
      </c>
      <c r="M76" s="133">
        <v>626774.06000000006</v>
      </c>
      <c r="N76" s="133">
        <v>644217.53</v>
      </c>
      <c r="O76" s="133">
        <v>794304.06</v>
      </c>
      <c r="P76" s="133">
        <v>706774.06</v>
      </c>
      <c r="Q76" s="129">
        <f t="shared" si="9"/>
        <v>7749945.8400000017</v>
      </c>
      <c r="R76" s="118"/>
      <c r="S76" s="12"/>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96030387943</v>
      </c>
      <c r="D77" s="133">
        <v>103750836382.75998</v>
      </c>
      <c r="E77" s="133">
        <v>5830647880.6400003</v>
      </c>
      <c r="F77" s="133">
        <v>7564909313.1299982</v>
      </c>
      <c r="G77" s="133">
        <v>8480524524.5200024</v>
      </c>
      <c r="H77" s="133">
        <v>7303239274.0199995</v>
      </c>
      <c r="I77" s="133">
        <v>7962098948.9700012</v>
      </c>
      <c r="J77" s="133">
        <v>8588342735.9899998</v>
      </c>
      <c r="K77" s="133">
        <v>8253041842.960001</v>
      </c>
      <c r="L77" s="133">
        <v>8009655945.5899992</v>
      </c>
      <c r="M77" s="133">
        <v>7784811078.329999</v>
      </c>
      <c r="N77" s="133">
        <v>9545658329.5999985</v>
      </c>
      <c r="O77" s="133">
        <v>13281064645.020004</v>
      </c>
      <c r="P77" s="133">
        <v>10113452426.880001</v>
      </c>
      <c r="Q77" s="129">
        <f t="shared" si="9"/>
        <v>102717446945.64999</v>
      </c>
      <c r="R77" s="118"/>
      <c r="S77" s="12"/>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SUM(C79:C84)</f>
        <v>6944924760</v>
      </c>
      <c r="D78" s="132">
        <f>SUM(D79:D84)</f>
        <v>8875291472.5</v>
      </c>
      <c r="E78" s="128">
        <v>387733518.58999997</v>
      </c>
      <c r="F78" s="128">
        <v>509105983.83999997</v>
      </c>
      <c r="G78" s="128">
        <v>617684022.6099999</v>
      </c>
      <c r="H78" s="128">
        <v>480164330.73999989</v>
      </c>
      <c r="I78" s="128">
        <v>602660636.69999993</v>
      </c>
      <c r="J78" s="128">
        <v>705557863.6500001</v>
      </c>
      <c r="K78" s="128">
        <v>746873550.53999996</v>
      </c>
      <c r="L78" s="128">
        <v>577884040.50999999</v>
      </c>
      <c r="M78" s="128">
        <v>572761879.59000003</v>
      </c>
      <c r="N78" s="128">
        <v>655171338.13999999</v>
      </c>
      <c r="O78" s="128">
        <v>980298698.06999993</v>
      </c>
      <c r="P78" s="128">
        <v>1962025305.52</v>
      </c>
      <c r="Q78" s="128">
        <f t="shared" si="9"/>
        <v>8797921168.5</v>
      </c>
      <c r="R78" s="118"/>
      <c r="S78" s="12"/>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885882823</v>
      </c>
      <c r="D79" s="133">
        <v>1681357755.4499996</v>
      </c>
      <c r="E79" s="133">
        <v>13931666.939999999</v>
      </c>
      <c r="F79" s="133">
        <v>78975214.549999997</v>
      </c>
      <c r="G79" s="133">
        <v>100226565.35999998</v>
      </c>
      <c r="H79" s="133">
        <v>77697967.530000001</v>
      </c>
      <c r="I79" s="133">
        <v>96502830.5</v>
      </c>
      <c r="J79" s="133">
        <v>75679918.840000004</v>
      </c>
      <c r="K79" s="133">
        <v>138172036.65000001</v>
      </c>
      <c r="L79" s="133">
        <v>92782086.149999991</v>
      </c>
      <c r="M79" s="133">
        <v>70563492.820000008</v>
      </c>
      <c r="N79" s="133">
        <v>57388635.07</v>
      </c>
      <c r="O79" s="133">
        <v>72371392.060000002</v>
      </c>
      <c r="P79" s="133">
        <v>807008579.65999997</v>
      </c>
      <c r="Q79" s="129">
        <f t="shared" si="9"/>
        <v>1681300386.1300001</v>
      </c>
      <c r="R79" s="118"/>
      <c r="S79" s="12"/>
      <c r="T79" s="5"/>
      <c r="U79" s="5"/>
      <c r="V79" s="5"/>
      <c r="W79" s="5"/>
      <c r="X79" s="5"/>
      <c r="Y79" s="5"/>
      <c r="Z79" s="5"/>
      <c r="AA79" s="5"/>
      <c r="AB79" s="5"/>
      <c r="AC79" s="5"/>
      <c r="AD79" s="5"/>
      <c r="AE79" s="5"/>
      <c r="AF79" s="117"/>
      <c r="AG79" s="117"/>
      <c r="AH79" s="117"/>
      <c r="AI79" s="117"/>
      <c r="AJ79" s="117"/>
      <c r="AK79" s="117"/>
      <c r="AL79" s="117"/>
    </row>
    <row r="80" spans="2:40" x14ac:dyDescent="0.25">
      <c r="B80" s="29" t="s">
        <v>290</v>
      </c>
      <c r="C80" s="133">
        <v>784925864</v>
      </c>
      <c r="D80" s="133">
        <v>813302066.17000008</v>
      </c>
      <c r="E80" s="133">
        <v>7448155.75</v>
      </c>
      <c r="F80" s="133">
        <v>63069375.369999997</v>
      </c>
      <c r="G80" s="133">
        <v>81425399.099999994</v>
      </c>
      <c r="H80" s="133">
        <v>48900833.199999996</v>
      </c>
      <c r="I80" s="133">
        <v>85761742.399999991</v>
      </c>
      <c r="J80" s="133">
        <v>89624164.920000002</v>
      </c>
      <c r="K80" s="133">
        <v>60521826.510000005</v>
      </c>
      <c r="L80" s="133">
        <v>57620123.889999993</v>
      </c>
      <c r="M80" s="133">
        <v>30673721.41</v>
      </c>
      <c r="N80" s="133">
        <v>47290898.530000009</v>
      </c>
      <c r="O80" s="133">
        <v>85679890.149999976</v>
      </c>
      <c r="P80" s="133">
        <v>128474250.7</v>
      </c>
      <c r="Q80" s="129">
        <f t="shared" si="9"/>
        <v>786490381.93000007</v>
      </c>
      <c r="R80" s="119"/>
      <c r="S80" s="12"/>
      <c r="T80" s="5"/>
      <c r="U80" s="5"/>
      <c r="V80" s="5"/>
      <c r="W80" s="5"/>
      <c r="X80" s="5"/>
      <c r="Y80" s="5"/>
      <c r="Z80" s="5"/>
      <c r="AA80" s="5"/>
      <c r="AB80" s="5"/>
      <c r="AC80" s="5"/>
      <c r="AD80" s="5"/>
      <c r="AE80" s="5"/>
      <c r="AF80" s="117"/>
      <c r="AG80" s="117"/>
      <c r="AH80" s="117"/>
      <c r="AI80" s="117"/>
      <c r="AJ80" s="117"/>
      <c r="AK80" s="117"/>
      <c r="AL80" s="117"/>
    </row>
    <row r="81" spans="2:40" x14ac:dyDescent="0.25">
      <c r="B81" s="29" t="s">
        <v>291</v>
      </c>
      <c r="C81" s="133">
        <v>3230201118</v>
      </c>
      <c r="D81" s="133">
        <v>3705608103.6600003</v>
      </c>
      <c r="E81" s="133">
        <v>156773695.98999998</v>
      </c>
      <c r="F81" s="133">
        <v>207238322.61999995</v>
      </c>
      <c r="G81" s="133">
        <v>234724650.06000003</v>
      </c>
      <c r="H81" s="133">
        <v>208839534.37999994</v>
      </c>
      <c r="I81" s="133">
        <v>210055575.13999999</v>
      </c>
      <c r="J81" s="133">
        <v>306463201.73000008</v>
      </c>
      <c r="K81" s="133">
        <v>299478857.06999999</v>
      </c>
      <c r="L81" s="133">
        <v>259556093.56</v>
      </c>
      <c r="M81" s="133">
        <v>229506272.44000006</v>
      </c>
      <c r="N81" s="133">
        <v>317461110.00999999</v>
      </c>
      <c r="O81" s="133">
        <v>493463263.56999999</v>
      </c>
      <c r="P81" s="133">
        <v>753231156.06999993</v>
      </c>
      <c r="Q81" s="129">
        <f t="shared" si="9"/>
        <v>3676791732.6399994</v>
      </c>
      <c r="R81" s="118"/>
      <c r="S81" s="12"/>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292</v>
      </c>
      <c r="C82" s="133">
        <v>0</v>
      </c>
      <c r="D82" s="133">
        <v>7356000</v>
      </c>
      <c r="E82" s="133"/>
      <c r="F82" s="133"/>
      <c r="G82" s="133"/>
      <c r="H82" s="133">
        <v>0</v>
      </c>
      <c r="I82" s="133"/>
      <c r="J82" s="133">
        <v>0</v>
      </c>
      <c r="K82" s="133"/>
      <c r="L82" s="133"/>
      <c r="M82" s="133"/>
      <c r="N82" s="133"/>
      <c r="O82" s="133">
        <v>7355100</v>
      </c>
      <c r="P82" s="133">
        <v>0</v>
      </c>
      <c r="Q82" s="129">
        <f t="shared" si="9"/>
        <v>7355100</v>
      </c>
      <c r="R82" s="118"/>
      <c r="S82" s="12"/>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293</v>
      </c>
      <c r="C83" s="133">
        <v>398349392</v>
      </c>
      <c r="D83" s="133">
        <v>905553320.00999999</v>
      </c>
      <c r="E83" s="133">
        <v>123542062.8</v>
      </c>
      <c r="F83" s="133">
        <v>72833696.739999995</v>
      </c>
      <c r="G83" s="133">
        <v>26396206.010000002</v>
      </c>
      <c r="H83" s="133">
        <v>29824362.329999998</v>
      </c>
      <c r="I83" s="133">
        <v>112947031.58999999</v>
      </c>
      <c r="J83" s="133">
        <v>103634111.67999999</v>
      </c>
      <c r="K83" s="133">
        <v>94334244.399999991</v>
      </c>
      <c r="L83" s="133">
        <v>47391631.670000002</v>
      </c>
      <c r="M83" s="133">
        <v>53291370.409999996</v>
      </c>
      <c r="N83" s="133">
        <v>71092758.159999996</v>
      </c>
      <c r="O83" s="133">
        <v>67744354.760000005</v>
      </c>
      <c r="P83" s="133">
        <v>87436171.900000006</v>
      </c>
      <c r="Q83" s="129">
        <f>E83+F83+G83+H83+I83+J83+K83+L83+M83+O83+N83+P83</f>
        <v>890468002.44999981</v>
      </c>
      <c r="R83" s="118"/>
      <c r="S83" s="12"/>
      <c r="T83" s="118"/>
      <c r="U83" s="118"/>
      <c r="V83" s="118"/>
      <c r="W83" s="118"/>
      <c r="X83" s="118"/>
      <c r="Y83" s="5"/>
      <c r="Z83" s="5"/>
      <c r="AA83" s="5"/>
      <c r="AB83" s="5"/>
      <c r="AC83" s="5"/>
      <c r="AD83" s="5"/>
      <c r="AE83" s="5"/>
      <c r="AF83" s="117"/>
      <c r="AG83" s="117"/>
      <c r="AH83" s="117"/>
      <c r="AI83" s="117"/>
      <c r="AJ83" s="117"/>
      <c r="AK83" s="117"/>
      <c r="AL83" s="117"/>
    </row>
    <row r="84" spans="2:40" ht="30" x14ac:dyDescent="0.25">
      <c r="B84" s="23" t="s">
        <v>178</v>
      </c>
      <c r="C84" s="133">
        <v>1645565563</v>
      </c>
      <c r="D84" s="133">
        <v>1762114227.2099996</v>
      </c>
      <c r="E84" s="133">
        <v>86037937.109999999</v>
      </c>
      <c r="F84" s="133">
        <v>86989374.560000002</v>
      </c>
      <c r="G84" s="133">
        <v>174911202.07999998</v>
      </c>
      <c r="H84" s="133">
        <v>114901633.3</v>
      </c>
      <c r="I84" s="133">
        <v>97393457.069999993</v>
      </c>
      <c r="J84" s="133">
        <v>130156466.48</v>
      </c>
      <c r="K84" s="133">
        <v>154366585.91</v>
      </c>
      <c r="L84" s="133">
        <v>120534105.23999999</v>
      </c>
      <c r="M84" s="133">
        <v>188727022.51000002</v>
      </c>
      <c r="N84" s="133">
        <v>161937936.37</v>
      </c>
      <c r="O84" s="133">
        <v>253684697.53</v>
      </c>
      <c r="P84" s="133">
        <v>185875147.18999997</v>
      </c>
      <c r="Q84" s="129">
        <f>E84+F84+G84+H84+I84+J84+K84+L84+M84+O84+N84+P84</f>
        <v>1755515565.3499999</v>
      </c>
      <c r="R84" s="105"/>
      <c r="S84" s="12"/>
      <c r="T84" s="105"/>
      <c r="U84" s="105"/>
      <c r="V84" s="105"/>
      <c r="W84" s="105"/>
      <c r="X84" s="105"/>
      <c r="Y84" s="5"/>
      <c r="Z84" s="5"/>
      <c r="AA84" s="5"/>
      <c r="AB84" s="5"/>
      <c r="AC84" s="5"/>
      <c r="AD84" s="5"/>
      <c r="AE84" s="5"/>
      <c r="AF84" s="117"/>
      <c r="AG84" s="117"/>
      <c r="AH84" s="117"/>
      <c r="AI84" s="117"/>
      <c r="AJ84" s="117"/>
      <c r="AK84" s="117"/>
      <c r="AL84" s="117"/>
    </row>
    <row r="85" spans="2:40" x14ac:dyDescent="0.25">
      <c r="B85" s="28" t="s">
        <v>179</v>
      </c>
      <c r="C85" s="132">
        <f t="shared" ref="C85" si="17">SUM(C86:C96)</f>
        <v>234833067988</v>
      </c>
      <c r="D85" s="132">
        <f>SUM(D86:D96)</f>
        <v>234370875046.28003</v>
      </c>
      <c r="E85" s="128">
        <v>12966542266.539999</v>
      </c>
      <c r="F85" s="128">
        <v>17920979808.229996</v>
      </c>
      <c r="G85" s="128">
        <v>17488043702.25</v>
      </c>
      <c r="H85" s="128">
        <v>18096425512.199997</v>
      </c>
      <c r="I85" s="128">
        <v>15073063335.089998</v>
      </c>
      <c r="J85" s="128">
        <v>18683630472.740002</v>
      </c>
      <c r="K85" s="128">
        <v>19021154293.239998</v>
      </c>
      <c r="L85" s="128">
        <v>17796243085.419998</v>
      </c>
      <c r="M85" s="128">
        <v>16971483275.709999</v>
      </c>
      <c r="N85" s="128">
        <v>17043897277.130001</v>
      </c>
      <c r="O85" s="128">
        <v>26853679258.549999</v>
      </c>
      <c r="P85" s="128">
        <v>35346245005.220001</v>
      </c>
      <c r="Q85" s="128">
        <f t="shared" si="9"/>
        <v>233261387292.32001</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9" t="s">
        <v>180</v>
      </c>
      <c r="C86" s="133">
        <v>11656995863</v>
      </c>
      <c r="D86" s="133">
        <v>9679160893.8199997</v>
      </c>
      <c r="E86" s="133">
        <v>162182579.75</v>
      </c>
      <c r="F86" s="133">
        <v>848647944.74000001</v>
      </c>
      <c r="G86" s="133">
        <v>706506603.58999991</v>
      </c>
      <c r="H86" s="133">
        <v>592079791.71999991</v>
      </c>
      <c r="I86" s="133">
        <v>907309876.42999995</v>
      </c>
      <c r="J86" s="133">
        <v>633459912.77999997</v>
      </c>
      <c r="K86" s="133">
        <v>924655333.54999983</v>
      </c>
      <c r="L86" s="133">
        <v>717007483.9799999</v>
      </c>
      <c r="M86" s="133">
        <v>600610843.04999995</v>
      </c>
      <c r="N86" s="133">
        <v>930786153.94000006</v>
      </c>
      <c r="O86" s="133">
        <v>685472143.87</v>
      </c>
      <c r="P86" s="133">
        <v>1811462975.2000003</v>
      </c>
      <c r="Q86" s="129">
        <f t="shared" si="9"/>
        <v>9520181642.6000004</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294</v>
      </c>
      <c r="C87" s="133">
        <v>88582901983</v>
      </c>
      <c r="D87" s="133">
        <v>96384670099.330017</v>
      </c>
      <c r="E87" s="133">
        <v>6315025086.9700003</v>
      </c>
      <c r="F87" s="133">
        <v>7648915079.999999</v>
      </c>
      <c r="G87" s="133">
        <v>7275303553.7399998</v>
      </c>
      <c r="H87" s="133">
        <v>8637723984.6000004</v>
      </c>
      <c r="I87" s="133">
        <v>6260368820.3199987</v>
      </c>
      <c r="J87" s="133">
        <v>7600019386.0100002</v>
      </c>
      <c r="K87" s="133">
        <v>7291613770.0599995</v>
      </c>
      <c r="L87" s="133">
        <v>7059217603.3000002</v>
      </c>
      <c r="M87" s="133">
        <v>7099991806.0499992</v>
      </c>
      <c r="N87" s="133">
        <v>7293130073.0799999</v>
      </c>
      <c r="O87" s="133">
        <v>9560281523.039999</v>
      </c>
      <c r="P87" s="133">
        <v>14279103716.979998</v>
      </c>
      <c r="Q87" s="129">
        <f t="shared" si="9"/>
        <v>96320694404.149994</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295</v>
      </c>
      <c r="C88" s="133">
        <v>28870641616</v>
      </c>
      <c r="D88" s="133">
        <v>33400085399.52</v>
      </c>
      <c r="E88" s="133">
        <v>2306829457.5</v>
      </c>
      <c r="F88" s="133">
        <v>2396634792.8499999</v>
      </c>
      <c r="G88" s="133">
        <v>2372719171.9499998</v>
      </c>
      <c r="H88" s="133">
        <v>2439120797.2099996</v>
      </c>
      <c r="I88" s="133">
        <v>1978382230.3499999</v>
      </c>
      <c r="J88" s="133">
        <v>2340768458.21</v>
      </c>
      <c r="K88" s="133">
        <v>2892985548.27</v>
      </c>
      <c r="L88" s="133">
        <v>2199005610.71</v>
      </c>
      <c r="M88" s="133">
        <v>2120855663.1100004</v>
      </c>
      <c r="N88" s="133">
        <v>2873869748.8600001</v>
      </c>
      <c r="O88" s="133">
        <v>4695845757.3599997</v>
      </c>
      <c r="P88" s="133">
        <v>4770016628.3900003</v>
      </c>
      <c r="Q88" s="129">
        <f t="shared" si="9"/>
        <v>33387033864.77</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183</v>
      </c>
      <c r="C89" s="133">
        <v>19658955782</v>
      </c>
      <c r="D89" s="133">
        <v>22990318474.280003</v>
      </c>
      <c r="E89" s="133">
        <v>946728857.12000012</v>
      </c>
      <c r="F89" s="133">
        <v>1374761981.78</v>
      </c>
      <c r="G89" s="133">
        <v>1462738619.3900001</v>
      </c>
      <c r="H89" s="133">
        <v>1249133347.0099998</v>
      </c>
      <c r="I89" s="133">
        <v>1292476753.0700002</v>
      </c>
      <c r="J89" s="133">
        <v>1549249704.23</v>
      </c>
      <c r="K89" s="133">
        <v>2306417728.3499999</v>
      </c>
      <c r="L89" s="133">
        <v>1436016768.48</v>
      </c>
      <c r="M89" s="133">
        <v>1381044654.0600002</v>
      </c>
      <c r="N89" s="133">
        <v>1776859757.7600002</v>
      </c>
      <c r="O89" s="133">
        <v>3968170098.8699994</v>
      </c>
      <c r="P89" s="133">
        <v>4063890306.8399997</v>
      </c>
      <c r="Q89" s="129">
        <f t="shared" si="9"/>
        <v>22807488576.959995</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296</v>
      </c>
      <c r="C90" s="133">
        <v>6356097016</v>
      </c>
      <c r="D90" s="133">
        <v>5947057295.039999</v>
      </c>
      <c r="E90" s="133">
        <v>285057451.15999997</v>
      </c>
      <c r="F90" s="133">
        <v>522642189.88</v>
      </c>
      <c r="G90" s="133">
        <v>411095170.78000003</v>
      </c>
      <c r="H90" s="133">
        <v>327074762.91000003</v>
      </c>
      <c r="I90" s="133">
        <v>577346694.58999991</v>
      </c>
      <c r="J90" s="133">
        <v>332728372.69</v>
      </c>
      <c r="K90" s="133">
        <v>341602773.27999997</v>
      </c>
      <c r="L90" s="133">
        <v>418405137.38999999</v>
      </c>
      <c r="M90" s="133">
        <v>549894585.04999995</v>
      </c>
      <c r="N90" s="133">
        <v>299006620.42000002</v>
      </c>
      <c r="O90" s="133">
        <v>675897589.11000013</v>
      </c>
      <c r="P90" s="133">
        <v>1022642057.91</v>
      </c>
      <c r="Q90" s="129">
        <f t="shared" si="9"/>
        <v>5763393405.1700001</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185</v>
      </c>
      <c r="C91" s="133">
        <v>10150073273</v>
      </c>
      <c r="D91" s="133">
        <v>8920296725.6900005</v>
      </c>
      <c r="E91" s="133">
        <v>532923830.53999996</v>
      </c>
      <c r="F91" s="133">
        <v>580844305.98000014</v>
      </c>
      <c r="G91" s="133">
        <v>619659382.70999992</v>
      </c>
      <c r="H91" s="133">
        <v>708893012.4799999</v>
      </c>
      <c r="I91" s="133">
        <v>647497369.81000006</v>
      </c>
      <c r="J91" s="133">
        <v>740375410.74000025</v>
      </c>
      <c r="K91" s="133">
        <v>702389853.97000015</v>
      </c>
      <c r="L91" s="133">
        <v>729831729.76000023</v>
      </c>
      <c r="M91" s="133">
        <v>782418827.66999996</v>
      </c>
      <c r="N91" s="133">
        <v>650292953.06000006</v>
      </c>
      <c r="O91" s="133">
        <v>813218433.12</v>
      </c>
      <c r="P91" s="133">
        <v>1325374465.9899998</v>
      </c>
      <c r="Q91" s="129">
        <f t="shared" si="9"/>
        <v>8833719575.8300018</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186</v>
      </c>
      <c r="C92" s="133">
        <v>1439332525</v>
      </c>
      <c r="D92" s="133">
        <v>1255567000.3</v>
      </c>
      <c r="E92" s="133">
        <v>62298155.170000009</v>
      </c>
      <c r="F92" s="133">
        <v>67687057.829999998</v>
      </c>
      <c r="G92" s="133">
        <v>97893938.279999986</v>
      </c>
      <c r="H92" s="133">
        <v>110632607.38000001</v>
      </c>
      <c r="I92" s="133">
        <v>92240589.36999999</v>
      </c>
      <c r="J92" s="133">
        <v>110557621.12</v>
      </c>
      <c r="K92" s="133">
        <v>139636837.33999997</v>
      </c>
      <c r="L92" s="133">
        <v>100087651.47000001</v>
      </c>
      <c r="M92" s="133">
        <v>74058269.499999985</v>
      </c>
      <c r="N92" s="133">
        <v>98442968.36999999</v>
      </c>
      <c r="O92" s="133">
        <v>117014303.20999999</v>
      </c>
      <c r="P92" s="133">
        <v>180570145.72000003</v>
      </c>
      <c r="Q92" s="129">
        <f t="shared" si="9"/>
        <v>1251120144.7600002</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187</v>
      </c>
      <c r="C93" s="133">
        <v>447390103</v>
      </c>
      <c r="D93" s="133">
        <v>539049284.82000005</v>
      </c>
      <c r="E93" s="133">
        <v>32086470.720000003</v>
      </c>
      <c r="F93" s="133">
        <v>34732381.600000001</v>
      </c>
      <c r="G93" s="133">
        <v>43565864.689999998</v>
      </c>
      <c r="H93" s="133">
        <v>36892801.100000001</v>
      </c>
      <c r="I93" s="133">
        <v>36780278.729999997</v>
      </c>
      <c r="J93" s="133">
        <v>37341249</v>
      </c>
      <c r="K93" s="133">
        <v>37107851.989999995</v>
      </c>
      <c r="L93" s="133">
        <v>37077597.989999995</v>
      </c>
      <c r="M93" s="133">
        <v>38810646.279999994</v>
      </c>
      <c r="N93" s="133">
        <v>34661784.309999995</v>
      </c>
      <c r="O93" s="133">
        <v>55724725.560000002</v>
      </c>
      <c r="P93" s="133">
        <v>112723865.15000001</v>
      </c>
      <c r="Q93" s="129">
        <f t="shared" si="9"/>
        <v>537505517.12</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188</v>
      </c>
      <c r="C94" s="133">
        <v>186188488</v>
      </c>
      <c r="D94" s="133">
        <v>226202311.99999997</v>
      </c>
      <c r="E94" s="133">
        <v>9033126.0500000007</v>
      </c>
      <c r="F94" s="133">
        <v>10679896.67</v>
      </c>
      <c r="G94" s="133">
        <v>12658498.359999999</v>
      </c>
      <c r="H94" s="133">
        <v>10585240.48</v>
      </c>
      <c r="I94" s="133">
        <v>14125469.989999998</v>
      </c>
      <c r="J94" s="133">
        <v>17131068.399999999</v>
      </c>
      <c r="K94" s="133">
        <v>17349013.82</v>
      </c>
      <c r="L94" s="133">
        <v>17627613.84</v>
      </c>
      <c r="M94" s="133">
        <v>18424729.57</v>
      </c>
      <c r="N94" s="133">
        <v>11875977.640000001</v>
      </c>
      <c r="O94" s="133">
        <v>22898952.93</v>
      </c>
      <c r="P94" s="133">
        <v>62356444.740000002</v>
      </c>
      <c r="Q94" s="129">
        <f t="shared" si="9"/>
        <v>224746032.49000001</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297</v>
      </c>
      <c r="C95" s="133">
        <v>245545437</v>
      </c>
      <c r="D95" s="133">
        <v>248638213</v>
      </c>
      <c r="E95" s="133">
        <v>8916048.3200000003</v>
      </c>
      <c r="F95" s="133">
        <v>10208322.310000001</v>
      </c>
      <c r="G95" s="133">
        <v>17105538</v>
      </c>
      <c r="H95" s="133">
        <v>16135422.9</v>
      </c>
      <c r="I95" s="133">
        <v>14530405.310000001</v>
      </c>
      <c r="J95" s="133">
        <v>59863528.940000005</v>
      </c>
      <c r="K95" s="133">
        <v>15330345.370000001</v>
      </c>
      <c r="L95" s="133">
        <v>13791354.689999999</v>
      </c>
      <c r="M95" s="133">
        <v>13492884.119999999</v>
      </c>
      <c r="N95" s="133">
        <v>27044571.890000001</v>
      </c>
      <c r="O95" s="133">
        <v>14279062.59</v>
      </c>
      <c r="P95" s="133">
        <v>31074453.370000001</v>
      </c>
      <c r="Q95" s="129">
        <f t="shared" si="9"/>
        <v>241771937.81</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190</v>
      </c>
      <c r="C96" s="133">
        <v>67238945902</v>
      </c>
      <c r="D96" s="133">
        <v>54779829348.480003</v>
      </c>
      <c r="E96" s="133">
        <v>2305461203.2399998</v>
      </c>
      <c r="F96" s="133">
        <v>4425225854.5899992</v>
      </c>
      <c r="G96" s="133">
        <v>4468797360.7600012</v>
      </c>
      <c r="H96" s="133">
        <v>3968153744.4099998</v>
      </c>
      <c r="I96" s="133">
        <v>3252004847.1200008</v>
      </c>
      <c r="J96" s="133">
        <v>5262135760.6199999</v>
      </c>
      <c r="K96" s="133">
        <v>4352065237.2399998</v>
      </c>
      <c r="L96" s="133">
        <v>5068174533.8099985</v>
      </c>
      <c r="M96" s="133">
        <v>4291880367.25</v>
      </c>
      <c r="N96" s="133">
        <v>3047926667.8000007</v>
      </c>
      <c r="O96" s="133">
        <v>6244876668.8899994</v>
      </c>
      <c r="P96" s="133">
        <v>7687029944.9300003</v>
      </c>
      <c r="Q96" s="129">
        <f t="shared" si="9"/>
        <v>54373732190.660004</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8" t="s">
        <v>191</v>
      </c>
      <c r="C97" s="132">
        <f t="shared" ref="C97" si="18">SUM(C98:C106)</f>
        <v>109365833347</v>
      </c>
      <c r="D97" s="132">
        <f>SUM(D98:D106)</f>
        <v>130897262736.19</v>
      </c>
      <c r="E97" s="128">
        <v>7604317784.3200006</v>
      </c>
      <c r="F97" s="128">
        <v>8549325533.3100014</v>
      </c>
      <c r="G97" s="128">
        <v>8521641172.250001</v>
      </c>
      <c r="H97" s="128">
        <v>9170897029.9999981</v>
      </c>
      <c r="I97" s="128">
        <v>9681821527.710001</v>
      </c>
      <c r="J97" s="128">
        <v>8637377585.1200008</v>
      </c>
      <c r="K97" s="128">
        <v>9432922055.2700024</v>
      </c>
      <c r="L97" s="128">
        <v>10734469921.059998</v>
      </c>
      <c r="M97" s="128">
        <v>9869783597.0600014</v>
      </c>
      <c r="N97" s="128">
        <v>10562226758.470001</v>
      </c>
      <c r="O97" s="128">
        <v>19581343799.080006</v>
      </c>
      <c r="P97" s="128">
        <v>16892927562.349998</v>
      </c>
      <c r="Q97" s="128">
        <f t="shared" si="9"/>
        <v>129239054326</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9" t="s">
        <v>298</v>
      </c>
      <c r="C98" s="133">
        <v>50099635559</v>
      </c>
      <c r="D98" s="133">
        <v>57731655706.150002</v>
      </c>
      <c r="E98" s="133">
        <v>4181693931.4600005</v>
      </c>
      <c r="F98" s="133">
        <v>4070605978.6799998</v>
      </c>
      <c r="G98" s="133">
        <v>4158685941.7000003</v>
      </c>
      <c r="H98" s="133">
        <v>4173190871.1799998</v>
      </c>
      <c r="I98" s="133">
        <v>4324023250.7200003</v>
      </c>
      <c r="J98" s="133">
        <v>4416484680.8100004</v>
      </c>
      <c r="K98" s="133">
        <v>4460735235.6599998</v>
      </c>
      <c r="L98" s="133">
        <v>4366842539.29</v>
      </c>
      <c r="M98" s="133">
        <v>4647998177.8100004</v>
      </c>
      <c r="N98" s="133">
        <v>4706517919.6299992</v>
      </c>
      <c r="O98" s="133">
        <v>8735267235.0900002</v>
      </c>
      <c r="P98" s="133">
        <v>5336134425.4699993</v>
      </c>
      <c r="Q98" s="131">
        <f t="shared" si="9"/>
        <v>57578180187.500008</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193</v>
      </c>
      <c r="C99" s="133">
        <v>22642715</v>
      </c>
      <c r="D99" s="133">
        <v>4317282</v>
      </c>
      <c r="E99" s="133">
        <v>0</v>
      </c>
      <c r="F99" s="133"/>
      <c r="G99" s="133">
        <v>0</v>
      </c>
      <c r="H99" s="133">
        <v>0</v>
      </c>
      <c r="I99" s="133"/>
      <c r="J99" s="133"/>
      <c r="K99" s="133"/>
      <c r="L99" s="133">
        <v>0</v>
      </c>
      <c r="M99" s="133"/>
      <c r="N99" s="133"/>
      <c r="O99" s="133">
        <v>4317281.79</v>
      </c>
      <c r="P99" s="133">
        <v>0</v>
      </c>
      <c r="Q99" s="131">
        <f t="shared" si="9"/>
        <v>4317281.79</v>
      </c>
      <c r="R99" s="104"/>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7" t="s">
        <v>299</v>
      </c>
      <c r="C100" s="133">
        <v>2458875438</v>
      </c>
      <c r="D100" s="133">
        <v>1425356985</v>
      </c>
      <c r="E100" s="133">
        <v>0</v>
      </c>
      <c r="F100" s="133">
        <v>97330880.409999996</v>
      </c>
      <c r="G100" s="133">
        <v>66023642.060000002</v>
      </c>
      <c r="H100" s="133">
        <v>348120014.82999998</v>
      </c>
      <c r="I100" s="133">
        <v>73025525.969999999</v>
      </c>
      <c r="J100" s="133">
        <v>12360966.92</v>
      </c>
      <c r="K100" s="133">
        <v>114459621.83</v>
      </c>
      <c r="L100" s="133">
        <v>7949674.3599999994</v>
      </c>
      <c r="M100" s="133">
        <v>9566467.2100000009</v>
      </c>
      <c r="N100" s="133">
        <v>174728577.59999999</v>
      </c>
      <c r="O100" s="133">
        <v>215735599.22000003</v>
      </c>
      <c r="P100" s="133">
        <v>246881681.78</v>
      </c>
      <c r="Q100" s="131">
        <f t="shared" si="9"/>
        <v>1366182652.1900001</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300</v>
      </c>
      <c r="C101" s="133">
        <v>2423584358</v>
      </c>
      <c r="D101" s="133">
        <v>5209556244.1000004</v>
      </c>
      <c r="E101" s="133">
        <v>12910591.73</v>
      </c>
      <c r="F101" s="133">
        <v>271931554.19999999</v>
      </c>
      <c r="G101" s="133">
        <v>234848693.88999999</v>
      </c>
      <c r="H101" s="133">
        <v>166970608.38</v>
      </c>
      <c r="I101" s="133">
        <v>188711594.37</v>
      </c>
      <c r="J101" s="133">
        <v>152122344.28</v>
      </c>
      <c r="K101" s="133">
        <v>197008006.18999997</v>
      </c>
      <c r="L101" s="133">
        <v>185113829.25</v>
      </c>
      <c r="M101" s="133">
        <v>155258678.15000004</v>
      </c>
      <c r="N101" s="133">
        <v>305687559.25</v>
      </c>
      <c r="O101" s="133">
        <v>752304231.11000001</v>
      </c>
      <c r="P101" s="133">
        <v>2386163808.27</v>
      </c>
      <c r="Q101" s="131">
        <f>E101+F101+G101+H101+I101+J101+K101+L101+M101+O101+N101+P101</f>
        <v>5009031499.0699997</v>
      </c>
      <c r="R101" s="105"/>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195</v>
      </c>
      <c r="C102" s="133">
        <v>499616155</v>
      </c>
      <c r="D102" s="133">
        <v>649989417.1099999</v>
      </c>
      <c r="E102" s="133">
        <v>14786432.580000002</v>
      </c>
      <c r="F102" s="133">
        <v>21007597.469999999</v>
      </c>
      <c r="G102" s="133">
        <v>25193108.189999998</v>
      </c>
      <c r="H102" s="133">
        <v>53333024.060000002</v>
      </c>
      <c r="I102" s="133">
        <v>39792213.660000004</v>
      </c>
      <c r="J102" s="133">
        <v>30711380.110000007</v>
      </c>
      <c r="K102" s="133">
        <v>36899372.250000007</v>
      </c>
      <c r="L102" s="133">
        <v>37488292.890000001</v>
      </c>
      <c r="M102" s="133">
        <v>29267906.5</v>
      </c>
      <c r="N102" s="133">
        <v>31762100.679999996</v>
      </c>
      <c r="O102" s="133">
        <v>73601991.420000002</v>
      </c>
      <c r="P102" s="133">
        <v>118133885.50999999</v>
      </c>
      <c r="Q102" s="129">
        <f t="shared" ref="Q102:Q107" si="19">E102+F102+G102+H102+I102+J102+K102+L102+M102+O102+N102+P102</f>
        <v>511977305.32000005</v>
      </c>
      <c r="R102" s="105"/>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29" t="s">
        <v>301</v>
      </c>
      <c r="C103" s="133">
        <v>2037466923</v>
      </c>
      <c r="D103" s="133">
        <v>1622293596.05</v>
      </c>
      <c r="E103" s="133">
        <v>15120655.99</v>
      </c>
      <c r="F103" s="133">
        <v>28402879.020000003</v>
      </c>
      <c r="G103" s="133">
        <v>85672020.939999998</v>
      </c>
      <c r="H103" s="133">
        <v>39853061.68</v>
      </c>
      <c r="I103" s="133">
        <v>42232995.079999998</v>
      </c>
      <c r="J103" s="133">
        <v>170578493.87999997</v>
      </c>
      <c r="K103" s="133">
        <v>54671990.669999994</v>
      </c>
      <c r="L103" s="133">
        <v>64401044.980000004</v>
      </c>
      <c r="M103" s="133">
        <v>41174970.530000001</v>
      </c>
      <c r="N103" s="133">
        <v>89535012.659999996</v>
      </c>
      <c r="O103" s="133">
        <v>96710859.349999994</v>
      </c>
      <c r="P103" s="133">
        <v>750413038.83000016</v>
      </c>
      <c r="Q103" s="129">
        <f t="shared" si="19"/>
        <v>1478767023.6100001</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197</v>
      </c>
      <c r="C104" s="133">
        <v>50104827109</v>
      </c>
      <c r="D104" s="133">
        <v>60682934024.779991</v>
      </c>
      <c r="E104" s="133">
        <v>3307132700.5300007</v>
      </c>
      <c r="F104" s="133">
        <v>3995241833.460001</v>
      </c>
      <c r="G104" s="133">
        <v>3869002815.2100015</v>
      </c>
      <c r="H104" s="133">
        <v>4107258397.9199991</v>
      </c>
      <c r="I104" s="133">
        <v>4260412852.8799992</v>
      </c>
      <c r="J104" s="133">
        <v>3692531517.0600019</v>
      </c>
      <c r="K104" s="133">
        <v>4442217296.9400005</v>
      </c>
      <c r="L104" s="133">
        <v>5930232594.5100002</v>
      </c>
      <c r="M104" s="133">
        <v>4840867509.750001</v>
      </c>
      <c r="N104" s="133">
        <v>5105881560.8600016</v>
      </c>
      <c r="O104" s="133">
        <v>8858425254.8200054</v>
      </c>
      <c r="P104" s="133">
        <v>7332260458.1900015</v>
      </c>
      <c r="Q104" s="129">
        <f t="shared" si="19"/>
        <v>59741464792.130013</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198</v>
      </c>
      <c r="C105" s="133">
        <v>80791075</v>
      </c>
      <c r="D105" s="133">
        <v>59248182</v>
      </c>
      <c r="E105" s="133">
        <v>1345143.78</v>
      </c>
      <c r="F105" s="133">
        <v>1283578.92</v>
      </c>
      <c r="G105" s="133">
        <v>7869554.1500000004</v>
      </c>
      <c r="H105" s="133">
        <v>1604520.4700000002</v>
      </c>
      <c r="I105" s="133">
        <v>1261097.3700000001</v>
      </c>
      <c r="J105" s="133">
        <v>1258395.76</v>
      </c>
      <c r="K105" s="133">
        <v>1593359.87</v>
      </c>
      <c r="L105" s="133">
        <v>3945798.21</v>
      </c>
      <c r="M105" s="133">
        <v>16279875.74</v>
      </c>
      <c r="N105" s="133">
        <v>4157422.4299999997</v>
      </c>
      <c r="O105" s="133">
        <v>9047424.5299999993</v>
      </c>
      <c r="P105" s="133">
        <v>4539120.7600000007</v>
      </c>
      <c r="Q105" s="129">
        <f t="shared" si="19"/>
        <v>54185291.990000002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302</v>
      </c>
      <c r="C106" s="133">
        <v>1638394015</v>
      </c>
      <c r="D106" s="133">
        <v>3511911299</v>
      </c>
      <c r="E106" s="133">
        <v>71328328.25</v>
      </c>
      <c r="F106" s="133">
        <v>63521231.150000006</v>
      </c>
      <c r="G106" s="133">
        <v>74345396.109999985</v>
      </c>
      <c r="H106" s="133">
        <v>280566531.48000002</v>
      </c>
      <c r="I106" s="133">
        <v>752361997.65999997</v>
      </c>
      <c r="J106" s="133">
        <v>161329806.29999998</v>
      </c>
      <c r="K106" s="133">
        <v>125337171.86</v>
      </c>
      <c r="L106" s="133">
        <v>138496147.56999999</v>
      </c>
      <c r="M106" s="133">
        <v>129370011.36999999</v>
      </c>
      <c r="N106" s="133">
        <v>143956605.36000001</v>
      </c>
      <c r="O106" s="133">
        <v>835933921.75</v>
      </c>
      <c r="P106" s="133">
        <v>718401143.53999996</v>
      </c>
      <c r="Q106" s="129">
        <f t="shared" si="19"/>
        <v>3494948292.4000001</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4" t="s">
        <v>200</v>
      </c>
      <c r="C107" s="140">
        <f t="shared" ref="C107:C108" si="20">C108</f>
        <v>217039052885</v>
      </c>
      <c r="D107" s="140">
        <f>D108</f>
        <v>207324919614</v>
      </c>
      <c r="E107" s="127">
        <v>32591870266.77</v>
      </c>
      <c r="F107" s="127">
        <v>13004240148.58</v>
      </c>
      <c r="G107" s="127">
        <v>15142799725.610001</v>
      </c>
      <c r="H107" s="127">
        <v>4350896030.3600006</v>
      </c>
      <c r="I107" s="127">
        <v>12673823220.780001</v>
      </c>
      <c r="J107" s="127">
        <v>43404805768.990005</v>
      </c>
      <c r="K107" s="127">
        <v>17719541711.370003</v>
      </c>
      <c r="L107" s="127">
        <v>12701688999.26</v>
      </c>
      <c r="M107" s="127">
        <v>11055845853.790001</v>
      </c>
      <c r="N107" s="127">
        <v>5043488827.3399992</v>
      </c>
      <c r="O107" s="127">
        <v>25656096775.090004</v>
      </c>
      <c r="P107" s="127">
        <v>13938612579.920002</v>
      </c>
      <c r="Q107" s="127">
        <f t="shared" si="19"/>
        <v>207283709907.86005</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8" t="s">
        <v>201</v>
      </c>
      <c r="C108" s="132">
        <f t="shared" si="20"/>
        <v>217039052885</v>
      </c>
      <c r="D108" s="132">
        <f>D109</f>
        <v>207324919614</v>
      </c>
      <c r="E108" s="128">
        <v>32591870266.77</v>
      </c>
      <c r="F108" s="128">
        <v>13004240148.58</v>
      </c>
      <c r="G108" s="128">
        <v>15142799725.610001</v>
      </c>
      <c r="H108" s="128">
        <v>4350896030.3600006</v>
      </c>
      <c r="I108" s="128">
        <v>12673823220.780001</v>
      </c>
      <c r="J108" s="128">
        <v>43404805768.990005</v>
      </c>
      <c r="K108" s="128">
        <v>17719541711.370003</v>
      </c>
      <c r="L108" s="128">
        <v>12701688999.26</v>
      </c>
      <c r="M108" s="128">
        <v>11055845853.790001</v>
      </c>
      <c r="N108" s="128">
        <v>5043488827.3399992</v>
      </c>
      <c r="O108" s="128">
        <v>25656096775.090004</v>
      </c>
      <c r="P108" s="128">
        <v>13938612579.920002</v>
      </c>
      <c r="Q108" s="128">
        <f t="shared" si="9"/>
        <v>207283709907.86005</v>
      </c>
      <c r="R108" s="8"/>
      <c r="S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9" t="s">
        <v>202</v>
      </c>
      <c r="C109" s="133">
        <v>217039052885</v>
      </c>
      <c r="D109" s="133">
        <v>207324919614</v>
      </c>
      <c r="E109" s="129">
        <v>32591870266.77</v>
      </c>
      <c r="F109" s="129">
        <v>13004240148.58</v>
      </c>
      <c r="G109" s="129">
        <v>15142799725.610001</v>
      </c>
      <c r="H109" s="129">
        <v>4350896030.3600006</v>
      </c>
      <c r="I109" s="129">
        <v>12673823220.780001</v>
      </c>
      <c r="J109" s="129">
        <v>43404805768.990005</v>
      </c>
      <c r="K109" s="129">
        <v>17719541711.370003</v>
      </c>
      <c r="L109" s="129">
        <v>12701688999.26</v>
      </c>
      <c r="M109" s="129">
        <v>11055845853.790001</v>
      </c>
      <c r="N109" s="129">
        <v>5043488827.3399992</v>
      </c>
      <c r="O109" s="129">
        <v>25656096775.090004</v>
      </c>
      <c r="P109" s="129">
        <v>13938612579.920002</v>
      </c>
      <c r="Q109" s="129">
        <f>E109+F109+G109+H109+I109+J109+K109+L109+M109+O109+N109+P109</f>
        <v>207283709907.86005</v>
      </c>
      <c r="R109" s="120"/>
      <c r="S109" s="12"/>
      <c r="T109" s="120"/>
      <c r="U109" s="120"/>
      <c r="V109" s="120"/>
      <c r="W109" s="120"/>
      <c r="X109" s="120"/>
      <c r="Y109" s="5"/>
      <c r="Z109" s="5"/>
      <c r="AA109" s="5"/>
      <c r="AB109" s="5"/>
      <c r="AC109" s="5"/>
      <c r="AD109" s="5"/>
      <c r="AE109" s="5"/>
      <c r="AF109" s="117"/>
      <c r="AG109" s="117"/>
      <c r="AH109" s="117"/>
      <c r="AI109" s="117"/>
      <c r="AJ109" s="117"/>
      <c r="AK109" s="117"/>
      <c r="AL109" s="117"/>
    </row>
    <row r="110" spans="2:42" x14ac:dyDescent="0.25">
      <c r="B110" s="149" t="s">
        <v>45</v>
      </c>
      <c r="C110" s="142">
        <f t="shared" ref="C110:P110" si="21">C10+C31+C60+C68+C107</f>
        <v>1046280711338</v>
      </c>
      <c r="D110" s="142">
        <f>D10+D31+D60+D68+D107</f>
        <v>1186515534116.45</v>
      </c>
      <c r="E110" s="134">
        <f t="shared" si="21"/>
        <v>78737716643.660004</v>
      </c>
      <c r="F110" s="134">
        <f t="shared" si="21"/>
        <v>74378672714.270004</v>
      </c>
      <c r="G110" s="134">
        <f t="shared" si="21"/>
        <v>78699294772.959991</v>
      </c>
      <c r="H110" s="134">
        <f t="shared" si="21"/>
        <v>69000836399.419998</v>
      </c>
      <c r="I110" s="134">
        <f t="shared" si="21"/>
        <v>77866674133.070007</v>
      </c>
      <c r="J110" s="134">
        <f t="shared" si="21"/>
        <v>111666494399.98001</v>
      </c>
      <c r="K110" s="134">
        <f t="shared" si="21"/>
        <v>85990060993.720001</v>
      </c>
      <c r="L110" s="134">
        <f t="shared" si="21"/>
        <v>82173307458.069992</v>
      </c>
      <c r="M110" s="134">
        <f t="shared" si="21"/>
        <v>71556049272.859985</v>
      </c>
      <c r="N110" s="134">
        <f t="shared" si="21"/>
        <v>86201477106.72998</v>
      </c>
      <c r="O110" s="134">
        <f t="shared" si="21"/>
        <v>186515352785.62</v>
      </c>
      <c r="P110" s="134">
        <f t="shared" si="21"/>
        <v>170950773008.50998</v>
      </c>
      <c r="Q110" s="134">
        <f>E110+F110+G110+H110+I110+J110+K110+L110+M110+O110+N110+P110</f>
        <v>1173736709688.8699</v>
      </c>
      <c r="R110" s="117"/>
      <c r="S110" s="12"/>
      <c r="T110" s="117"/>
      <c r="U110" s="117"/>
      <c r="V110" s="117"/>
      <c r="W110" s="5"/>
      <c r="X110" s="5"/>
      <c r="Y110" s="5"/>
      <c r="Z110" s="5"/>
      <c r="AA110" s="5"/>
      <c r="AB110" s="5"/>
      <c r="AC110" s="5"/>
      <c r="AD110" s="117"/>
      <c r="AE110" s="117"/>
      <c r="AF110" s="117"/>
      <c r="AG110" s="117"/>
      <c r="AH110" s="117"/>
      <c r="AI110" s="117"/>
      <c r="AJ110" s="117"/>
    </row>
    <row r="111" spans="2:42" x14ac:dyDescent="0.25">
      <c r="B111" s="29"/>
      <c r="C111" s="133"/>
      <c r="D111" s="133"/>
      <c r="E111" s="129"/>
      <c r="F111" s="129"/>
      <c r="G111" s="129"/>
      <c r="H111" s="129"/>
      <c r="I111" s="129"/>
      <c r="J111" s="129"/>
      <c r="K111" s="129"/>
      <c r="L111" s="129"/>
      <c r="M111" s="129"/>
      <c r="N111" s="129"/>
      <c r="O111" s="129"/>
      <c r="P111" s="129"/>
      <c r="Q111" s="129"/>
      <c r="R111" s="117"/>
      <c r="S111" s="12"/>
      <c r="T111" s="117"/>
      <c r="U111" s="117"/>
      <c r="V111" s="117"/>
      <c r="W111" s="5"/>
      <c r="X111" s="5"/>
      <c r="Y111" s="5"/>
      <c r="Z111" s="5"/>
      <c r="AA111" s="5"/>
      <c r="AB111" s="5"/>
      <c r="AC111" s="5"/>
      <c r="AD111" s="117"/>
      <c r="AE111" s="117"/>
      <c r="AF111" s="117"/>
      <c r="AG111" s="117"/>
      <c r="AH111" s="117"/>
      <c r="AI111" s="117"/>
      <c r="AJ111" s="117"/>
    </row>
    <row r="112" spans="2:42" x14ac:dyDescent="0.25">
      <c r="B112" s="149"/>
      <c r="C112" s="142"/>
      <c r="D112" s="164"/>
      <c r="E112" s="135" t="str">
        <f t="shared" ref="E112:Q112" si="22">+E9</f>
        <v>ENERO</v>
      </c>
      <c r="F112" s="135" t="str">
        <f t="shared" si="22"/>
        <v>FEBRERO</v>
      </c>
      <c r="G112" s="135" t="str">
        <f t="shared" si="22"/>
        <v>MARZO</v>
      </c>
      <c r="H112" s="135" t="str">
        <f t="shared" si="22"/>
        <v>ABRIL</v>
      </c>
      <c r="I112" s="135" t="str">
        <f t="shared" si="22"/>
        <v>MAYO</v>
      </c>
      <c r="J112" s="135" t="str">
        <f t="shared" si="22"/>
        <v>JUNIO</v>
      </c>
      <c r="K112" s="135" t="str">
        <f t="shared" si="22"/>
        <v>JULIO</v>
      </c>
      <c r="L112" s="135" t="str">
        <f t="shared" si="22"/>
        <v>AGOSTO</v>
      </c>
      <c r="M112" s="135" t="str">
        <f t="shared" si="22"/>
        <v>SEPTIEMBRE</v>
      </c>
      <c r="N112" s="135" t="str">
        <f t="shared" si="22"/>
        <v>OCTUBRE</v>
      </c>
      <c r="O112" s="135" t="str">
        <f t="shared" si="22"/>
        <v>NOVIEMBRE</v>
      </c>
      <c r="P112" s="135" t="str">
        <f t="shared" si="22"/>
        <v>DICIEMBRE</v>
      </c>
      <c r="Q112" s="135" t="str">
        <f t="shared" si="22"/>
        <v>TOTAL</v>
      </c>
      <c r="S112" s="12"/>
      <c r="W112" s="5"/>
      <c r="X112" s="5"/>
      <c r="Y112" s="5"/>
      <c r="Z112" s="5"/>
      <c r="AA112" s="5"/>
      <c r="AB112" s="5"/>
      <c r="AC112" s="5"/>
      <c r="AD112" s="117"/>
      <c r="AE112" s="117"/>
      <c r="AF112" s="117"/>
      <c r="AG112" s="117"/>
      <c r="AH112" s="117"/>
      <c r="AI112" s="117"/>
      <c r="AJ112" s="117"/>
    </row>
    <row r="113" spans="2:37" x14ac:dyDescent="0.25">
      <c r="B113" s="30" t="s">
        <v>213</v>
      </c>
      <c r="C113" s="140">
        <f t="shared" ref="C113:C114" si="23">C114</f>
        <v>109284599312</v>
      </c>
      <c r="D113" s="140">
        <f>D114</f>
        <v>89208729231</v>
      </c>
      <c r="E113" s="127">
        <f>E114</f>
        <v>8441655004.2000008</v>
      </c>
      <c r="F113" s="127">
        <f t="shared" ref="F113:P114" si="24">F114</f>
        <v>19635602040.32</v>
      </c>
      <c r="G113" s="127">
        <f t="shared" si="24"/>
        <v>5194855004.9799995</v>
      </c>
      <c r="H113" s="127">
        <f t="shared" si="24"/>
        <v>3436135436.2800002</v>
      </c>
      <c r="I113" s="127">
        <f t="shared" si="24"/>
        <v>7032271078.0900002</v>
      </c>
      <c r="J113" s="127">
        <f t="shared" si="24"/>
        <v>2175287963.8499999</v>
      </c>
      <c r="K113" s="127">
        <f t="shared" si="24"/>
        <v>3406893010.8100004</v>
      </c>
      <c r="L113" s="127">
        <f t="shared" si="24"/>
        <v>3965617873.0599999</v>
      </c>
      <c r="M113" s="127">
        <f t="shared" si="24"/>
        <v>3906404134.4599996</v>
      </c>
      <c r="N113" s="127">
        <f t="shared" si="24"/>
        <v>4815827121.6599998</v>
      </c>
      <c r="O113" s="127">
        <f t="shared" si="24"/>
        <v>5488534827.4799995</v>
      </c>
      <c r="P113" s="127">
        <f t="shared" si="24"/>
        <v>9416659653.539999</v>
      </c>
      <c r="Q113" s="127">
        <f t="shared" ref="Q113:Q114" si="25">E113+F113+G113+H113+I113+J113+K113+L113+M113+O113+N113+P113</f>
        <v>76915743148.72998</v>
      </c>
      <c r="R113" s="117"/>
      <c r="S113" s="12"/>
      <c r="T113" s="117"/>
      <c r="U113" s="117"/>
      <c r="V113" s="117"/>
      <c r="W113" s="5"/>
      <c r="X113" s="5"/>
      <c r="Y113" s="5"/>
      <c r="Z113" s="5"/>
      <c r="AA113" s="5"/>
      <c r="AB113" s="5"/>
      <c r="AC113" s="5"/>
      <c r="AD113" s="117"/>
      <c r="AE113" s="117"/>
      <c r="AF113" s="117"/>
      <c r="AG113" s="117"/>
      <c r="AH113" s="117"/>
      <c r="AI113" s="117"/>
      <c r="AJ113" s="117"/>
    </row>
    <row r="114" spans="2:37" x14ac:dyDescent="0.25">
      <c r="B114" s="31" t="s">
        <v>214</v>
      </c>
      <c r="C114" s="132">
        <f t="shared" si="23"/>
        <v>109284599312</v>
      </c>
      <c r="D114" s="132">
        <f>D115</f>
        <v>89208729231</v>
      </c>
      <c r="E114" s="128">
        <f>SUM(E115)</f>
        <v>8441655004.2000008</v>
      </c>
      <c r="F114" s="128">
        <f t="shared" ref="F114:M114" si="26">SUM(F115)</f>
        <v>19635602040.32</v>
      </c>
      <c r="G114" s="128">
        <f t="shared" si="26"/>
        <v>5194855004.9799995</v>
      </c>
      <c r="H114" s="128">
        <f t="shared" si="26"/>
        <v>3436135436.2800002</v>
      </c>
      <c r="I114" s="128">
        <f t="shared" si="26"/>
        <v>7032271078.0900002</v>
      </c>
      <c r="J114" s="128">
        <f t="shared" si="26"/>
        <v>2175287963.8499999</v>
      </c>
      <c r="K114" s="128">
        <f t="shared" si="26"/>
        <v>3406893010.8100004</v>
      </c>
      <c r="L114" s="128">
        <f t="shared" si="26"/>
        <v>3965617873.0599999</v>
      </c>
      <c r="M114" s="128">
        <f t="shared" si="26"/>
        <v>3906404134.4599996</v>
      </c>
      <c r="N114" s="128">
        <f t="shared" si="24"/>
        <v>4815827121.6599998</v>
      </c>
      <c r="O114" s="128">
        <f t="shared" si="24"/>
        <v>5488534827.4799995</v>
      </c>
      <c r="P114" s="128">
        <f t="shared" si="24"/>
        <v>9416659653.539999</v>
      </c>
      <c r="Q114" s="129">
        <f t="shared" si="25"/>
        <v>76915743148.72998</v>
      </c>
      <c r="R114" s="12"/>
      <c r="S114" s="12"/>
      <c r="T114" s="12"/>
      <c r="U114" s="12"/>
      <c r="V114" s="12"/>
      <c r="W114" s="5"/>
      <c r="X114" s="5"/>
      <c r="Y114" s="5"/>
      <c r="Z114" s="5"/>
      <c r="AA114" s="5"/>
      <c r="AB114" s="5"/>
      <c r="AC114" s="5"/>
      <c r="AD114" s="117"/>
      <c r="AE114" s="117"/>
      <c r="AF114" s="117"/>
      <c r="AG114" s="117"/>
      <c r="AH114" s="117"/>
      <c r="AI114" s="117"/>
      <c r="AJ114" s="117"/>
    </row>
    <row r="115" spans="2:37" x14ac:dyDescent="0.25">
      <c r="B115" s="23" t="s">
        <v>215</v>
      </c>
      <c r="C115" s="133">
        <v>109284599312</v>
      </c>
      <c r="D115" s="133">
        <v>89208729231</v>
      </c>
      <c r="E115" s="129">
        <v>8441655004.2000008</v>
      </c>
      <c r="F115" s="129">
        <v>19635602040.32</v>
      </c>
      <c r="G115" s="129">
        <v>5194855004.9799995</v>
      </c>
      <c r="H115" s="129">
        <v>3436135436.2800002</v>
      </c>
      <c r="I115" s="129">
        <v>7032271078.0900002</v>
      </c>
      <c r="J115" s="129">
        <v>2175287963.8499999</v>
      </c>
      <c r="K115" s="129">
        <v>3406893010.8100004</v>
      </c>
      <c r="L115" s="129">
        <v>3965617873.0599999</v>
      </c>
      <c r="M115" s="129">
        <v>3906404134.4599996</v>
      </c>
      <c r="N115" s="129">
        <v>4815827121.6599998</v>
      </c>
      <c r="O115" s="129">
        <v>5488534827.4799995</v>
      </c>
      <c r="P115" s="129">
        <v>9416659653.539999</v>
      </c>
      <c r="Q115" s="129">
        <f>E115+F115+G115+H115+I115+J115+K115+L115+M115+O115+N115+P115</f>
        <v>76915743148.72998</v>
      </c>
      <c r="R115" s="12"/>
      <c r="S115" s="12"/>
      <c r="T115" s="12"/>
      <c r="U115" s="12"/>
      <c r="V115" s="12"/>
      <c r="W115" s="5"/>
      <c r="X115" s="5"/>
      <c r="Y115" s="5"/>
      <c r="Z115" s="5"/>
      <c r="AA115" s="5"/>
      <c r="AB115" s="5"/>
      <c r="AC115" s="5"/>
      <c r="AD115" s="117"/>
      <c r="AE115" s="117"/>
      <c r="AF115" s="117"/>
      <c r="AG115" s="117"/>
      <c r="AH115" s="117"/>
      <c r="AI115" s="117"/>
      <c r="AJ115" s="117"/>
    </row>
    <row r="116" spans="2:37" x14ac:dyDescent="0.25">
      <c r="B116" s="149" t="s">
        <v>47</v>
      </c>
      <c r="C116" s="142">
        <f>C113</f>
        <v>109284599312</v>
      </c>
      <c r="D116" s="142">
        <f>D113</f>
        <v>89208729231</v>
      </c>
      <c r="E116" s="134">
        <f>E113</f>
        <v>8441655004.2000008</v>
      </c>
      <c r="F116" s="134">
        <f t="shared" ref="F116:P116" si="27">F113</f>
        <v>19635602040.32</v>
      </c>
      <c r="G116" s="134">
        <f t="shared" si="27"/>
        <v>5194855004.9799995</v>
      </c>
      <c r="H116" s="134">
        <f t="shared" si="27"/>
        <v>3436135436.2800002</v>
      </c>
      <c r="I116" s="134">
        <f t="shared" si="27"/>
        <v>7032271078.0900002</v>
      </c>
      <c r="J116" s="134">
        <f t="shared" si="27"/>
        <v>2175287963.8499999</v>
      </c>
      <c r="K116" s="134">
        <f t="shared" si="27"/>
        <v>3406893010.8100004</v>
      </c>
      <c r="L116" s="134">
        <f t="shared" si="27"/>
        <v>3965617873.0599999</v>
      </c>
      <c r="M116" s="134">
        <f t="shared" si="27"/>
        <v>3906404134.4599996</v>
      </c>
      <c r="N116" s="134">
        <f t="shared" si="27"/>
        <v>4815827121.6599998</v>
      </c>
      <c r="O116" s="134">
        <f t="shared" si="27"/>
        <v>5488534827.4799995</v>
      </c>
      <c r="P116" s="134">
        <f t="shared" si="27"/>
        <v>9416659653.539999</v>
      </c>
      <c r="Q116" s="134">
        <f>E116+F116+G116+H116+I116+J116+K116+L116+M116+O116+N116+P116</f>
        <v>76915743148.72998</v>
      </c>
      <c r="R116" s="12"/>
      <c r="S116" s="12"/>
      <c r="T116" s="12"/>
      <c r="U116" s="12"/>
      <c r="V116" s="12"/>
      <c r="W116" s="5"/>
      <c r="X116" s="5"/>
      <c r="Y116" s="5"/>
      <c r="Z116" s="5"/>
      <c r="AA116" s="5"/>
      <c r="AB116" s="5"/>
      <c r="AC116" s="5"/>
      <c r="AD116" s="117"/>
      <c r="AE116" s="117"/>
      <c r="AF116" s="117"/>
      <c r="AG116" s="117"/>
      <c r="AH116" s="117"/>
      <c r="AI116" s="117"/>
      <c r="AJ116" s="117"/>
    </row>
    <row r="117" spans="2:37" x14ac:dyDescent="0.25">
      <c r="B117" s="158"/>
      <c r="C117" s="159"/>
      <c r="D117" s="159"/>
      <c r="E117" s="160"/>
      <c r="F117" s="160"/>
      <c r="G117" s="160"/>
      <c r="H117" s="160"/>
      <c r="I117" s="160"/>
      <c r="J117" s="160"/>
      <c r="K117" s="160"/>
      <c r="L117" s="160"/>
      <c r="M117" s="160"/>
      <c r="N117" s="160"/>
      <c r="O117" s="160"/>
      <c r="P117" s="160"/>
      <c r="Q117" s="160"/>
      <c r="R117" s="12"/>
      <c r="S117" s="12"/>
      <c r="T117" s="12"/>
      <c r="U117" s="12"/>
      <c r="V117" s="12"/>
      <c r="W117" s="5"/>
      <c r="X117" s="5"/>
      <c r="Y117" s="5"/>
      <c r="Z117" s="5"/>
      <c r="AA117" s="5"/>
      <c r="AB117" s="5"/>
      <c r="AC117" s="5"/>
      <c r="AD117" s="117"/>
      <c r="AE117" s="117"/>
      <c r="AF117" s="117"/>
      <c r="AG117" s="117"/>
      <c r="AH117" s="117"/>
      <c r="AI117" s="117"/>
      <c r="AJ117" s="117"/>
    </row>
    <row r="118" spans="2:37" x14ac:dyDescent="0.25">
      <c r="B118" s="55" t="s">
        <v>48</v>
      </c>
      <c r="C118" s="144">
        <f t="shared" ref="C118:P118" si="28">C110+C116</f>
        <v>1155565310650</v>
      </c>
      <c r="D118" s="144">
        <f>D110+D116</f>
        <v>1275724263347.45</v>
      </c>
      <c r="E118" s="136">
        <f t="shared" si="28"/>
        <v>87179371647.860001</v>
      </c>
      <c r="F118" s="136">
        <f t="shared" si="28"/>
        <v>94014274754.589996</v>
      </c>
      <c r="G118" s="136">
        <f t="shared" si="28"/>
        <v>83894149777.939987</v>
      </c>
      <c r="H118" s="136">
        <f t="shared" si="28"/>
        <v>72436971835.699997</v>
      </c>
      <c r="I118" s="136">
        <f t="shared" si="28"/>
        <v>84898945211.160004</v>
      </c>
      <c r="J118" s="136">
        <f t="shared" si="28"/>
        <v>113841782363.83002</v>
      </c>
      <c r="K118" s="136">
        <f t="shared" si="28"/>
        <v>89396954004.529999</v>
      </c>
      <c r="L118" s="136">
        <f t="shared" si="28"/>
        <v>86138925331.12999</v>
      </c>
      <c r="M118" s="136">
        <f t="shared" si="28"/>
        <v>75462453407.319992</v>
      </c>
      <c r="N118" s="136">
        <f t="shared" si="28"/>
        <v>91017304228.389984</v>
      </c>
      <c r="O118" s="136">
        <f t="shared" si="28"/>
        <v>192003887613.10001</v>
      </c>
      <c r="P118" s="136">
        <f t="shared" si="28"/>
        <v>180367432662.04999</v>
      </c>
      <c r="Q118" s="136">
        <f>SUM(E118:P118)</f>
        <v>1250652452837.5999</v>
      </c>
      <c r="S118" s="12"/>
      <c r="W118" s="5"/>
      <c r="X118" s="5"/>
      <c r="Y118" s="5"/>
      <c r="Z118" s="5"/>
      <c r="AA118" s="5"/>
      <c r="AB118" s="5"/>
      <c r="AC118" s="5"/>
      <c r="AD118" s="117"/>
      <c r="AE118" s="117"/>
      <c r="AF118" s="117"/>
      <c r="AG118" s="117"/>
      <c r="AH118" s="117"/>
      <c r="AI118" s="117"/>
      <c r="AJ118" s="117"/>
    </row>
    <row r="119" spans="2:37" ht="15" customHeight="1" x14ac:dyDescent="0.25">
      <c r="B119" s="169" t="s">
        <v>267</v>
      </c>
      <c r="C119" s="10"/>
      <c r="D119" s="10"/>
      <c r="E119" s="157"/>
      <c r="F119" s="157"/>
      <c r="G119" s="157"/>
      <c r="H119" s="157"/>
      <c r="I119" s="157"/>
      <c r="J119" s="157"/>
      <c r="K119" s="157"/>
      <c r="L119" s="10"/>
      <c r="M119" s="10"/>
      <c r="N119" s="10"/>
      <c r="O119" s="10"/>
      <c r="P119" s="10"/>
      <c r="R119" s="12"/>
      <c r="S119" s="12"/>
      <c r="T119" s="12"/>
      <c r="U119" s="12"/>
      <c r="V119" s="12"/>
      <c r="W119" s="12"/>
      <c r="X119" s="5"/>
      <c r="Y119" s="5"/>
      <c r="Z119" s="5"/>
      <c r="AA119" s="5"/>
      <c r="AB119" s="5"/>
      <c r="AC119" s="5"/>
      <c r="AD119" s="5"/>
      <c r="AE119" s="117"/>
      <c r="AF119" s="117"/>
      <c r="AG119" s="117"/>
      <c r="AH119" s="117"/>
      <c r="AI119" s="117"/>
      <c r="AJ119" s="117"/>
      <c r="AK119" s="117"/>
    </row>
    <row r="120" spans="2:37" ht="30" x14ac:dyDescent="0.25">
      <c r="B120" s="169" t="s">
        <v>303</v>
      </c>
      <c r="C120" s="125"/>
      <c r="D120" s="125"/>
      <c r="E120" s="125"/>
      <c r="F120" s="125"/>
      <c r="G120" s="125"/>
      <c r="H120" s="125"/>
      <c r="I120" s="125"/>
      <c r="J120" s="125"/>
      <c r="K120" s="125"/>
      <c r="L120" s="125"/>
      <c r="M120" s="125"/>
      <c r="N120" s="125"/>
      <c r="O120" s="125"/>
      <c r="P120" s="125"/>
      <c r="Q120" s="5"/>
    </row>
    <row r="121" spans="2:37" ht="30" x14ac:dyDescent="0.25">
      <c r="B121" s="166" t="s">
        <v>304</v>
      </c>
      <c r="Q121" s="107"/>
    </row>
    <row r="122" spans="2:37" x14ac:dyDescent="0.25">
      <c r="R122" s="12"/>
      <c r="S122" s="12"/>
      <c r="T122" s="12"/>
      <c r="U122" s="12"/>
    </row>
    <row r="123" spans="2:37" x14ac:dyDescent="0.25">
      <c r="R123" s="12"/>
      <c r="S123" s="12"/>
      <c r="T123" s="12"/>
      <c r="U123" s="12"/>
    </row>
    <row r="124" spans="2:37" x14ac:dyDescent="0.25">
      <c r="R124" s="12"/>
      <c r="S124" s="12"/>
      <c r="T124" s="12"/>
      <c r="U124" s="12"/>
      <c r="V124" s="12"/>
    </row>
    <row r="128" spans="2:37" x14ac:dyDescent="0.25">
      <c r="E128" s="97"/>
      <c r="F128" s="97"/>
      <c r="G128" s="97"/>
      <c r="H128" s="97"/>
      <c r="I128" s="97"/>
      <c r="J128" s="97"/>
      <c r="K128" s="97"/>
      <c r="L128" s="97"/>
      <c r="M128" s="97"/>
      <c r="N128" s="97"/>
      <c r="O128" s="97"/>
      <c r="P128" s="97"/>
    </row>
    <row r="129" spans="5:16" x14ac:dyDescent="0.25">
      <c r="E129" s="97"/>
      <c r="F129" s="97"/>
      <c r="G129" s="97"/>
      <c r="H129" s="97"/>
      <c r="I129" s="97"/>
      <c r="J129" s="97"/>
      <c r="K129" s="97"/>
      <c r="L129" s="97"/>
      <c r="M129" s="97"/>
      <c r="N129" s="97"/>
      <c r="O129" s="97"/>
      <c r="P129" s="97"/>
    </row>
    <row r="130" spans="5:16" x14ac:dyDescent="0.25">
      <c r="E130" s="97"/>
      <c r="F130" s="97"/>
      <c r="G130" s="97"/>
      <c r="H130" s="97"/>
      <c r="I130" s="97"/>
      <c r="J130" s="97"/>
      <c r="K130" s="97"/>
      <c r="L130" s="97"/>
      <c r="M130" s="97"/>
      <c r="N130" s="97"/>
      <c r="O130" s="97"/>
      <c r="P130" s="97"/>
    </row>
    <row r="131" spans="5:16" x14ac:dyDescent="0.25">
      <c r="E131" s="97"/>
      <c r="F131" s="97"/>
      <c r="G131" s="97"/>
      <c r="H131" s="97"/>
      <c r="I131" s="97"/>
      <c r="J131" s="97"/>
      <c r="K131" s="97"/>
      <c r="L131" s="97"/>
      <c r="M131" s="97"/>
      <c r="N131" s="97"/>
      <c r="O131" s="97"/>
      <c r="P131"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74" spans="5:16" x14ac:dyDescent="0.25">
      <c r="E174" s="97"/>
      <c r="F174" s="97"/>
      <c r="G174" s="97"/>
      <c r="H174" s="97"/>
      <c r="I174" s="97"/>
      <c r="J174" s="97"/>
      <c r="K174" s="97"/>
      <c r="L174" s="97"/>
      <c r="M174" s="97"/>
      <c r="N174" s="97"/>
      <c r="O174" s="97"/>
      <c r="P174" s="97"/>
    </row>
    <row r="177" spans="5:16" x14ac:dyDescent="0.25">
      <c r="E177" s="97"/>
      <c r="F177" s="97"/>
      <c r="G177" s="97"/>
      <c r="H177" s="97"/>
      <c r="I177" s="97"/>
      <c r="J177" s="97"/>
      <c r="K177" s="97"/>
      <c r="L177" s="97"/>
      <c r="M177" s="97"/>
      <c r="N177" s="97"/>
      <c r="O177" s="97"/>
      <c r="P177" s="97"/>
    </row>
    <row r="178" spans="5:16" x14ac:dyDescent="0.25">
      <c r="E178" s="97"/>
      <c r="F178" s="97"/>
      <c r="G178" s="97"/>
      <c r="H178" s="97"/>
      <c r="I178" s="97"/>
      <c r="J178" s="97"/>
      <c r="K178" s="97"/>
      <c r="L178" s="97"/>
      <c r="M178" s="97"/>
      <c r="N178" s="97"/>
      <c r="O178" s="97"/>
      <c r="P178" s="97"/>
    </row>
    <row r="179" spans="5:16" x14ac:dyDescent="0.25">
      <c r="E179" s="97"/>
      <c r="F179" s="97"/>
      <c r="G179" s="97"/>
      <c r="H179" s="97"/>
      <c r="I179" s="97"/>
      <c r="J179" s="97"/>
      <c r="K179" s="97"/>
      <c r="L179" s="97"/>
      <c r="M179" s="97"/>
      <c r="N179" s="97"/>
      <c r="O179" s="97"/>
      <c r="P179"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6E09-9778-49B6-BA59-2EE38B6C0CD5}">
  <sheetPr codeName="Hoja2">
    <pageSetUpPr fitToPage="1"/>
  </sheetPr>
  <dimension ref="A1:Y63"/>
  <sheetViews>
    <sheetView showGridLines="0" topLeftCell="A22" zoomScale="85" zoomScaleNormal="85" workbookViewId="0">
      <selection activeCell="S45" sqref="S45"/>
    </sheetView>
  </sheetViews>
  <sheetFormatPr defaultColWidth="11.42578125" defaultRowHeight="15" x14ac:dyDescent="0.25"/>
  <cols>
    <col min="1" max="1" width="8.140625" customWidth="1"/>
    <col min="2" max="2" width="54.7109375" bestFit="1" customWidth="1"/>
    <col min="3" max="4" width="15.42578125" customWidth="1"/>
    <col min="5" max="17" width="12"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55</v>
      </c>
      <c r="C6" s="43"/>
      <c r="D6" s="42"/>
      <c r="E6" s="51"/>
      <c r="F6" s="51"/>
      <c r="G6" s="51"/>
      <c r="H6" s="40"/>
      <c r="I6" s="40"/>
      <c r="J6" s="40"/>
      <c r="K6" s="50"/>
      <c r="L6" s="40"/>
      <c r="M6" s="40"/>
      <c r="N6" s="40"/>
      <c r="O6" s="40"/>
      <c r="P6" s="40"/>
      <c r="Q6" s="41" t="s">
        <v>5</v>
      </c>
    </row>
    <row r="7" spans="1:25" ht="17.25" customHeight="1" x14ac:dyDescent="0.25">
      <c r="A7" s="40"/>
      <c r="B7" s="320" t="s">
        <v>6</v>
      </c>
      <c r="C7" s="332" t="s">
        <v>7</v>
      </c>
      <c r="D7" s="332" t="s">
        <v>8</v>
      </c>
      <c r="E7" s="333" t="s">
        <v>9</v>
      </c>
      <c r="F7" s="333"/>
      <c r="G7" s="333"/>
      <c r="H7" s="333"/>
      <c r="I7" s="333"/>
      <c r="J7" s="333"/>
      <c r="K7" s="333"/>
      <c r="L7" s="333"/>
      <c r="M7" s="333"/>
      <c r="N7" s="333"/>
      <c r="O7" s="333"/>
      <c r="P7" s="333"/>
      <c r="Q7" s="334"/>
    </row>
    <row r="8" spans="1:25"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30677571992</v>
      </c>
      <c r="D9" s="176">
        <v>36938775428.870003</v>
      </c>
      <c r="E9" s="176">
        <v>1818215820.4599991</v>
      </c>
      <c r="F9" s="176">
        <v>1889466530.5200002</v>
      </c>
      <c r="G9" s="176">
        <v>2343420790.5100012</v>
      </c>
      <c r="H9" s="176">
        <v>2454652688.6499987</v>
      </c>
      <c r="I9" s="176">
        <v>2570352763.8400011</v>
      </c>
      <c r="J9" s="176">
        <v>1921020497.4699996</v>
      </c>
      <c r="K9" s="176">
        <v>2001235600.5199993</v>
      </c>
      <c r="L9" s="176">
        <v>2008156714.3000002</v>
      </c>
      <c r="M9" s="176">
        <v>2102681689.1899993</v>
      </c>
      <c r="N9" s="176">
        <v>1830057471.6799998</v>
      </c>
      <c r="O9" s="176">
        <v>2319948017.1100001</v>
      </c>
      <c r="P9" s="176">
        <v>6278081378.4000006</v>
      </c>
      <c r="Q9" s="176">
        <v>29537289962.649998</v>
      </c>
      <c r="R9" s="37"/>
      <c r="S9" s="37"/>
      <c r="T9" s="37"/>
      <c r="U9" s="37"/>
      <c r="V9" s="37"/>
      <c r="W9" s="37"/>
      <c r="X9" s="37"/>
      <c r="Y9" s="37"/>
    </row>
    <row r="10" spans="1:25" x14ac:dyDescent="0.25">
      <c r="B10" s="36" t="s">
        <v>12</v>
      </c>
      <c r="C10" s="177">
        <v>15513144704</v>
      </c>
      <c r="D10" s="177">
        <v>19513149440.900005</v>
      </c>
      <c r="E10" s="185">
        <v>960619464.25999928</v>
      </c>
      <c r="F10" s="185">
        <v>742447286.03999996</v>
      </c>
      <c r="G10" s="185">
        <v>1178170834.190001</v>
      </c>
      <c r="H10" s="185">
        <v>1029223755.7699991</v>
      </c>
      <c r="I10" s="185">
        <v>1354806405.450001</v>
      </c>
      <c r="J10" s="185">
        <v>743264433.18999958</v>
      </c>
      <c r="K10" s="185">
        <v>784144794.55999935</v>
      </c>
      <c r="L10" s="185">
        <v>801822625.29999995</v>
      </c>
      <c r="M10" s="185">
        <v>813487295.44999957</v>
      </c>
      <c r="N10" s="185">
        <v>794042519.89999998</v>
      </c>
      <c r="O10" s="185">
        <v>845148506.38</v>
      </c>
      <c r="P10" s="185">
        <v>3177281098.1500006</v>
      </c>
      <c r="Q10" s="185">
        <v>13224459018.639994</v>
      </c>
    </row>
    <row r="11" spans="1:25" x14ac:dyDescent="0.25">
      <c r="B11" s="36" t="s">
        <v>13</v>
      </c>
      <c r="C11" s="177">
        <v>7073388613</v>
      </c>
      <c r="D11" s="177">
        <v>7625087043.8000021</v>
      </c>
      <c r="E11" s="185">
        <v>446207528.60000002</v>
      </c>
      <c r="F11" s="185">
        <v>591203605.82999992</v>
      </c>
      <c r="G11" s="185">
        <v>521078674.98999995</v>
      </c>
      <c r="H11" s="185">
        <v>574734444.75</v>
      </c>
      <c r="I11" s="185">
        <v>633870834.81000006</v>
      </c>
      <c r="J11" s="185">
        <v>559822153.63000011</v>
      </c>
      <c r="K11" s="185">
        <v>613140660.99999988</v>
      </c>
      <c r="L11" s="185">
        <v>605550324.38000011</v>
      </c>
      <c r="M11" s="185">
        <v>597900439.92999995</v>
      </c>
      <c r="N11" s="185">
        <v>527696036.33999997</v>
      </c>
      <c r="O11" s="185">
        <v>696851394.44000006</v>
      </c>
      <c r="P11" s="185">
        <v>1231881726.6399999</v>
      </c>
      <c r="Q11" s="185">
        <v>7599937825.3400021</v>
      </c>
    </row>
    <row r="12" spans="1:25" x14ac:dyDescent="0.25">
      <c r="B12" s="36" t="s">
        <v>14</v>
      </c>
      <c r="C12" s="177">
        <v>6160507823</v>
      </c>
      <c r="D12" s="177">
        <v>7559388398.989996</v>
      </c>
      <c r="E12" s="185">
        <v>349819058.31999993</v>
      </c>
      <c r="F12" s="185">
        <v>418741262.91000003</v>
      </c>
      <c r="G12" s="185">
        <v>529598180.92000002</v>
      </c>
      <c r="H12" s="185">
        <v>605232555.23000002</v>
      </c>
      <c r="I12" s="185">
        <v>433632075.47000003</v>
      </c>
      <c r="J12" s="185">
        <v>442398105.11000001</v>
      </c>
      <c r="K12" s="185">
        <v>446467052.86000001</v>
      </c>
      <c r="L12" s="185">
        <v>444746795.66999996</v>
      </c>
      <c r="M12" s="185">
        <v>496352749.00999993</v>
      </c>
      <c r="N12" s="185">
        <v>464227730.19999993</v>
      </c>
      <c r="O12" s="185">
        <v>499147379.67999995</v>
      </c>
      <c r="P12" s="185">
        <v>1556558247.4599993</v>
      </c>
      <c r="Q12" s="185">
        <v>6686921192.8400002</v>
      </c>
    </row>
    <row r="13" spans="1:25" x14ac:dyDescent="0.25">
      <c r="B13" s="36" t="s">
        <v>15</v>
      </c>
      <c r="C13" s="177">
        <v>1930530852</v>
      </c>
      <c r="D13" s="177">
        <v>2241150545.1799989</v>
      </c>
      <c r="E13" s="185">
        <v>61569769.280000001</v>
      </c>
      <c r="F13" s="185">
        <v>137074375.74000001</v>
      </c>
      <c r="G13" s="185">
        <v>114573100.40999998</v>
      </c>
      <c r="H13" s="185">
        <v>245461932.89999995</v>
      </c>
      <c r="I13" s="185">
        <v>148043448.10999995</v>
      </c>
      <c r="J13" s="185">
        <v>175535805.53999999</v>
      </c>
      <c r="K13" s="185">
        <v>157483092.09999999</v>
      </c>
      <c r="L13" s="185">
        <v>156036968.95000002</v>
      </c>
      <c r="M13" s="185">
        <v>194941204.80000001</v>
      </c>
      <c r="N13" s="185">
        <v>44091185.240000002</v>
      </c>
      <c r="O13" s="185">
        <v>278800736.61000013</v>
      </c>
      <c r="P13" s="185">
        <v>312360306.15000004</v>
      </c>
      <c r="Q13" s="185">
        <v>2025971925.8299994</v>
      </c>
    </row>
    <row r="14" spans="1:25" x14ac:dyDescent="0.25">
      <c r="B14" s="38" t="s">
        <v>16</v>
      </c>
      <c r="C14" s="176">
        <v>66142381836.999992</v>
      </c>
      <c r="D14" s="176">
        <v>79623589514.87999</v>
      </c>
      <c r="E14" s="176">
        <v>2712676956.54</v>
      </c>
      <c r="F14" s="176">
        <v>4755388830.4699993</v>
      </c>
      <c r="G14" s="176">
        <v>4832428259.250001</v>
      </c>
      <c r="H14" s="176">
        <v>4963201356.9099989</v>
      </c>
      <c r="I14" s="176">
        <v>5279353443.3299999</v>
      </c>
      <c r="J14" s="176">
        <v>6156301871.4400005</v>
      </c>
      <c r="K14" s="176">
        <v>5367519886.8299999</v>
      </c>
      <c r="L14" s="176">
        <v>5661806142.5200005</v>
      </c>
      <c r="M14" s="176">
        <v>6722924976.4300003</v>
      </c>
      <c r="N14" s="176">
        <v>6356730386.4799995</v>
      </c>
      <c r="O14" s="176">
        <v>7002963933.6700029</v>
      </c>
      <c r="P14" s="176">
        <v>12050932155.419996</v>
      </c>
      <c r="Q14" s="176">
        <v>71862228199.289993</v>
      </c>
      <c r="R14" s="37"/>
      <c r="S14" s="37"/>
      <c r="T14" s="37"/>
      <c r="U14" s="37"/>
      <c r="V14" s="37"/>
      <c r="W14" s="37"/>
      <c r="X14" s="37"/>
      <c r="Y14" s="37"/>
    </row>
    <row r="15" spans="1:25" x14ac:dyDescent="0.25">
      <c r="B15" s="36" t="s">
        <v>17</v>
      </c>
      <c r="C15" s="177">
        <v>17216890618</v>
      </c>
      <c r="D15" s="177">
        <v>19113265626.179985</v>
      </c>
      <c r="E15" s="185">
        <v>936001979.26999986</v>
      </c>
      <c r="F15" s="185">
        <v>1117123266.9000001</v>
      </c>
      <c r="G15" s="185">
        <v>1297604628.97</v>
      </c>
      <c r="H15" s="185">
        <v>1083066713.9299998</v>
      </c>
      <c r="I15" s="185">
        <v>1191533571.6600006</v>
      </c>
      <c r="J15" s="185">
        <v>1221615500.9600005</v>
      </c>
      <c r="K15" s="185">
        <v>1373299032.4700005</v>
      </c>
      <c r="L15" s="185">
        <v>1200460134.1899996</v>
      </c>
      <c r="M15" s="185">
        <v>1571422923.0900011</v>
      </c>
      <c r="N15" s="185">
        <v>1428994567.5900002</v>
      </c>
      <c r="O15" s="185">
        <v>1680893166.1100013</v>
      </c>
      <c r="P15" s="185">
        <v>3095587463.9099984</v>
      </c>
      <c r="Q15" s="185">
        <v>17197602949.050018</v>
      </c>
    </row>
    <row r="16" spans="1:25" x14ac:dyDescent="0.25">
      <c r="B16" s="36" t="s">
        <v>18</v>
      </c>
      <c r="C16" s="177">
        <v>2030854667</v>
      </c>
      <c r="D16" s="177">
        <v>3771657100.0599999</v>
      </c>
      <c r="E16" s="185">
        <v>69376320.370000005</v>
      </c>
      <c r="F16" s="185">
        <v>72151739.999999985</v>
      </c>
      <c r="G16" s="185">
        <v>190670592.75999999</v>
      </c>
      <c r="H16" s="185">
        <v>135553684.32999998</v>
      </c>
      <c r="I16" s="185">
        <v>235132269.53999999</v>
      </c>
      <c r="J16" s="185">
        <v>366985558.10999995</v>
      </c>
      <c r="K16" s="185">
        <v>196072916.74999997</v>
      </c>
      <c r="L16" s="185">
        <v>199731713.87999997</v>
      </c>
      <c r="M16" s="185">
        <v>253265095.54999998</v>
      </c>
      <c r="N16" s="185">
        <v>448915648.86000001</v>
      </c>
      <c r="O16" s="185">
        <v>624071487.85000014</v>
      </c>
      <c r="P16" s="185">
        <v>642396830.99999988</v>
      </c>
      <c r="Q16" s="185">
        <v>3434323858.9999986</v>
      </c>
    </row>
    <row r="17" spans="2:25" x14ac:dyDescent="0.25">
      <c r="B17" s="36" t="s">
        <v>19</v>
      </c>
      <c r="C17" s="177">
        <v>13459471338</v>
      </c>
      <c r="D17" s="177">
        <v>14621479235.769995</v>
      </c>
      <c r="E17" s="185">
        <v>660690535.25000012</v>
      </c>
      <c r="F17" s="185">
        <v>857095483.76999998</v>
      </c>
      <c r="G17" s="185">
        <v>1168369886.5300002</v>
      </c>
      <c r="H17" s="185">
        <v>957954517.54000008</v>
      </c>
      <c r="I17" s="185">
        <v>995805641.7699995</v>
      </c>
      <c r="J17" s="185">
        <v>1082896135.5200002</v>
      </c>
      <c r="K17" s="185">
        <v>985258372.50000012</v>
      </c>
      <c r="L17" s="185">
        <v>1112105738.3399999</v>
      </c>
      <c r="M17" s="185">
        <v>1139414997.2900002</v>
      </c>
      <c r="N17" s="185">
        <v>1093035013.1200001</v>
      </c>
      <c r="O17" s="185">
        <v>1196160733.3200002</v>
      </c>
      <c r="P17" s="185">
        <v>2577204243.2399983</v>
      </c>
      <c r="Q17" s="185">
        <v>13825991298.189991</v>
      </c>
    </row>
    <row r="18" spans="2:25" x14ac:dyDescent="0.25">
      <c r="B18" s="36" t="s">
        <v>20</v>
      </c>
      <c r="C18" s="177">
        <v>11021982981</v>
      </c>
      <c r="D18" s="177">
        <v>15875013764.009993</v>
      </c>
      <c r="E18" s="185">
        <v>172103814.92000002</v>
      </c>
      <c r="F18" s="185">
        <v>938277405.33999968</v>
      </c>
      <c r="G18" s="185">
        <v>931446798.09000039</v>
      </c>
      <c r="H18" s="185">
        <v>1047447702.59</v>
      </c>
      <c r="I18" s="185">
        <v>977638079.5200001</v>
      </c>
      <c r="J18" s="185">
        <v>1451171148.0699999</v>
      </c>
      <c r="K18" s="185">
        <v>974107632.58999968</v>
      </c>
      <c r="L18" s="185">
        <v>1140663288.650001</v>
      </c>
      <c r="M18" s="185">
        <v>1196988837.8499994</v>
      </c>
      <c r="N18" s="185">
        <v>1179654751.8900001</v>
      </c>
      <c r="O18" s="185">
        <v>1621776853.4100006</v>
      </c>
      <c r="P18" s="185">
        <v>2124384685.1499979</v>
      </c>
      <c r="Q18" s="185">
        <v>13755660998.069992</v>
      </c>
    </row>
    <row r="19" spans="2:25" x14ac:dyDescent="0.25">
      <c r="B19" s="36" t="s">
        <v>21</v>
      </c>
      <c r="C19" s="177">
        <v>1439166110</v>
      </c>
      <c r="D19" s="177">
        <v>2193537117.4900002</v>
      </c>
      <c r="E19" s="185">
        <v>11824258.51</v>
      </c>
      <c r="F19" s="185">
        <v>82512275.900000006</v>
      </c>
      <c r="G19" s="185">
        <v>86492328.690000027</v>
      </c>
      <c r="H19" s="185">
        <v>50943490.879999995</v>
      </c>
      <c r="I19" s="185">
        <v>109413818.26000002</v>
      </c>
      <c r="J19" s="185">
        <v>158916515.20999989</v>
      </c>
      <c r="K19" s="185">
        <v>98428277.350000009</v>
      </c>
      <c r="L19" s="185">
        <v>134390791.95999998</v>
      </c>
      <c r="M19" s="185">
        <v>626329986.94000006</v>
      </c>
      <c r="N19" s="185">
        <v>240028418.57999998</v>
      </c>
      <c r="O19" s="185">
        <v>34619547.619999997</v>
      </c>
      <c r="P19" s="185">
        <v>366971429.36000013</v>
      </c>
      <c r="Q19" s="185">
        <v>2000871139.2600002</v>
      </c>
    </row>
    <row r="20" spans="2:25" x14ac:dyDescent="0.25">
      <c r="B20" s="36" t="s">
        <v>22</v>
      </c>
      <c r="C20" s="177">
        <v>5186539244</v>
      </c>
      <c r="D20" s="177">
        <v>5757498531.0300007</v>
      </c>
      <c r="E20" s="185">
        <v>24810146</v>
      </c>
      <c r="F20" s="185">
        <v>299137394.11999995</v>
      </c>
      <c r="G20" s="185">
        <v>255287084.16999999</v>
      </c>
      <c r="H20" s="185">
        <v>389195659.51999998</v>
      </c>
      <c r="I20" s="185">
        <v>205980528.00999999</v>
      </c>
      <c r="J20" s="185">
        <v>347665836.75</v>
      </c>
      <c r="K20" s="185">
        <v>156662179.78</v>
      </c>
      <c r="L20" s="185">
        <v>300098981.11000001</v>
      </c>
      <c r="M20" s="185">
        <v>294412446.92000002</v>
      </c>
      <c r="N20" s="185">
        <v>295009080.53000003</v>
      </c>
      <c r="O20" s="185">
        <v>338289491.51999998</v>
      </c>
      <c r="P20" s="185">
        <v>1083471285.1900001</v>
      </c>
      <c r="Q20" s="185">
        <v>3990020113.6200004</v>
      </c>
    </row>
    <row r="21" spans="2:25" x14ac:dyDescent="0.25">
      <c r="B21" s="36" t="s">
        <v>23</v>
      </c>
      <c r="C21" s="177">
        <v>8084720000</v>
      </c>
      <c r="D21" s="177">
        <v>9872074761.5699997</v>
      </c>
      <c r="E21" s="185">
        <v>263934626.31999996</v>
      </c>
      <c r="F21" s="185">
        <v>850064927.75</v>
      </c>
      <c r="G21" s="185">
        <v>279678415.67000002</v>
      </c>
      <c r="H21" s="185">
        <v>702662765.98000002</v>
      </c>
      <c r="I21" s="185">
        <v>922791759.56000006</v>
      </c>
      <c r="J21" s="185">
        <v>919738542.60000002</v>
      </c>
      <c r="K21" s="185">
        <v>886954893.70000005</v>
      </c>
      <c r="L21" s="185">
        <v>886353957.51999998</v>
      </c>
      <c r="M21" s="185">
        <v>946937397.95000005</v>
      </c>
      <c r="N21" s="185">
        <v>980906898.76000011</v>
      </c>
      <c r="O21" s="185">
        <v>812636837.22000003</v>
      </c>
      <c r="P21" s="185">
        <v>888497788.60000002</v>
      </c>
      <c r="Q21" s="185">
        <v>9341158811.6299992</v>
      </c>
    </row>
    <row r="22" spans="2:25" x14ac:dyDescent="0.25">
      <c r="B22" s="36" t="s">
        <v>24</v>
      </c>
      <c r="C22" s="177">
        <v>7702756879</v>
      </c>
      <c r="D22" s="177">
        <v>8419063378.7700005</v>
      </c>
      <c r="E22" s="185">
        <v>573935275.89999998</v>
      </c>
      <c r="F22" s="185">
        <v>539026336.68999982</v>
      </c>
      <c r="G22" s="185">
        <v>622878524.37</v>
      </c>
      <c r="H22" s="185">
        <v>596376822.13999999</v>
      </c>
      <c r="I22" s="185">
        <v>641057775.00999999</v>
      </c>
      <c r="J22" s="185">
        <v>607312634.21999991</v>
      </c>
      <c r="K22" s="185">
        <v>696736581.68999994</v>
      </c>
      <c r="L22" s="185">
        <v>688001536.86999989</v>
      </c>
      <c r="M22" s="185">
        <v>694153290.83999991</v>
      </c>
      <c r="N22" s="185">
        <v>690186007.14999974</v>
      </c>
      <c r="O22" s="185">
        <v>694515816.61999977</v>
      </c>
      <c r="P22" s="185">
        <v>1272418428.97</v>
      </c>
      <c r="Q22" s="185">
        <v>8316599030.4699993</v>
      </c>
    </row>
    <row r="23" spans="2:25" x14ac:dyDescent="0.25">
      <c r="B23" s="38" t="s">
        <v>25</v>
      </c>
      <c r="C23" s="176">
        <v>39993752830</v>
      </c>
      <c r="D23" s="176">
        <v>52194318670.519989</v>
      </c>
      <c r="E23" s="176">
        <v>2011724553.5</v>
      </c>
      <c r="F23" s="176">
        <v>3504606748.2200003</v>
      </c>
      <c r="G23" s="176">
        <v>4005019511.8300004</v>
      </c>
      <c r="H23" s="176">
        <v>2848413880.5299997</v>
      </c>
      <c r="I23" s="176">
        <v>3227627175.6900001</v>
      </c>
      <c r="J23" s="176">
        <v>3040544830.2000003</v>
      </c>
      <c r="K23" s="176">
        <v>2056210330.8600004</v>
      </c>
      <c r="L23" s="176">
        <v>2167050855.1699996</v>
      </c>
      <c r="M23" s="176">
        <v>3520137701.0200009</v>
      </c>
      <c r="N23" s="176">
        <v>2524204995.4999995</v>
      </c>
      <c r="O23" s="176">
        <v>5014779662.3199997</v>
      </c>
      <c r="P23" s="176">
        <v>8622206753.1299992</v>
      </c>
      <c r="Q23" s="176">
        <v>42542526997.970001</v>
      </c>
      <c r="R23" s="37"/>
      <c r="S23" s="37"/>
      <c r="T23" s="37"/>
      <c r="U23" s="37"/>
      <c r="V23" s="37"/>
      <c r="W23" s="37"/>
      <c r="X23" s="37"/>
      <c r="Y23" s="37"/>
    </row>
    <row r="24" spans="2:25" x14ac:dyDescent="0.25">
      <c r="B24" s="36" t="s">
        <v>26</v>
      </c>
      <c r="C24" s="177">
        <v>5450293785</v>
      </c>
      <c r="D24" s="177">
        <v>7473533335.3900013</v>
      </c>
      <c r="E24" s="185">
        <v>261756899.91000003</v>
      </c>
      <c r="F24" s="185">
        <v>406732094.93000025</v>
      </c>
      <c r="G24" s="185">
        <v>1313135657.98</v>
      </c>
      <c r="H24" s="185">
        <v>548917286.85000002</v>
      </c>
      <c r="I24" s="185">
        <v>358207524.91999996</v>
      </c>
      <c r="J24" s="185">
        <v>328353209.29999995</v>
      </c>
      <c r="K24" s="185">
        <v>315506267.27000016</v>
      </c>
      <c r="L24" s="185">
        <v>316042027.1699999</v>
      </c>
      <c r="M24" s="185">
        <v>443820686.38000005</v>
      </c>
      <c r="N24" s="185">
        <v>294085374.55000001</v>
      </c>
      <c r="O24" s="185">
        <v>400222143.7900002</v>
      </c>
      <c r="P24" s="185">
        <v>962162852.75</v>
      </c>
      <c r="Q24" s="185">
        <v>5948942025.8000021</v>
      </c>
    </row>
    <row r="25" spans="2:25" x14ac:dyDescent="0.25">
      <c r="B25" s="36" t="s">
        <v>27</v>
      </c>
      <c r="C25" s="177">
        <v>1299454086</v>
      </c>
      <c r="D25" s="177">
        <v>1527513206.45</v>
      </c>
      <c r="E25" s="185">
        <v>38604246.950000003</v>
      </c>
      <c r="F25" s="185">
        <v>107502292.09</v>
      </c>
      <c r="G25" s="185">
        <v>101506929.54000001</v>
      </c>
      <c r="H25" s="185">
        <v>102324704.92999999</v>
      </c>
      <c r="I25" s="185">
        <v>145724107.11000001</v>
      </c>
      <c r="J25" s="185">
        <v>97176287.410000011</v>
      </c>
      <c r="K25" s="185">
        <v>75124701.75999999</v>
      </c>
      <c r="L25" s="185">
        <v>80609878.760000005</v>
      </c>
      <c r="M25" s="185">
        <v>80624878.760000005</v>
      </c>
      <c r="N25" s="185">
        <v>63901561.759999998</v>
      </c>
      <c r="O25" s="185">
        <v>77547561.760000005</v>
      </c>
      <c r="P25" s="185">
        <v>382374872.64999998</v>
      </c>
      <c r="Q25" s="185">
        <v>1353022023.4800003</v>
      </c>
    </row>
    <row r="26" spans="2:25" x14ac:dyDescent="0.25">
      <c r="B26" s="36" t="s">
        <v>28</v>
      </c>
      <c r="C26" s="177">
        <v>1358965128</v>
      </c>
      <c r="D26" s="177">
        <v>1476391609.1499999</v>
      </c>
      <c r="E26" s="185">
        <v>22775273.090000007</v>
      </c>
      <c r="F26" s="185">
        <v>42881975.189999983</v>
      </c>
      <c r="G26" s="185">
        <v>121017042.39000002</v>
      </c>
      <c r="H26" s="185">
        <v>125756429.55999999</v>
      </c>
      <c r="I26" s="185">
        <v>80332377.399999991</v>
      </c>
      <c r="J26" s="185">
        <v>107536093.20000003</v>
      </c>
      <c r="K26" s="185">
        <v>87860568.589999974</v>
      </c>
      <c r="L26" s="185">
        <v>119656623.22999999</v>
      </c>
      <c r="M26" s="185">
        <v>95560476.37999998</v>
      </c>
      <c r="N26" s="185">
        <v>46817575.090000004</v>
      </c>
      <c r="O26" s="185">
        <v>116826309.47</v>
      </c>
      <c r="P26" s="185">
        <v>117934778.54000002</v>
      </c>
      <c r="Q26" s="185">
        <v>1084955522.1299996</v>
      </c>
    </row>
    <row r="27" spans="2:25" x14ac:dyDescent="0.25">
      <c r="B27" s="36" t="s">
        <v>29</v>
      </c>
      <c r="C27" s="177">
        <v>29733505</v>
      </c>
      <c r="D27" s="177">
        <v>29733505</v>
      </c>
      <c r="E27" s="185">
        <v>1421430.98</v>
      </c>
      <c r="F27" s="185">
        <v>1805049.05</v>
      </c>
      <c r="G27" s="185">
        <v>2497872.48</v>
      </c>
      <c r="H27" s="185">
        <v>1751179.46</v>
      </c>
      <c r="I27" s="185">
        <v>1869960.4300000002</v>
      </c>
      <c r="J27" s="185">
        <v>1874149.6099999999</v>
      </c>
      <c r="K27" s="185">
        <v>1996667.69</v>
      </c>
      <c r="L27" s="185">
        <v>2239656.37</v>
      </c>
      <c r="M27" s="185">
        <v>2125709.23</v>
      </c>
      <c r="N27" s="185">
        <v>1737280.43</v>
      </c>
      <c r="O27" s="185">
        <v>2037870.3699999999</v>
      </c>
      <c r="P27" s="185">
        <v>3709488.4499999997</v>
      </c>
      <c r="Q27" s="185">
        <v>25066314.549999997</v>
      </c>
    </row>
    <row r="28" spans="2:25" x14ac:dyDescent="0.25">
      <c r="B28" s="36" t="s">
        <v>30</v>
      </c>
      <c r="C28" s="177">
        <v>8974491855</v>
      </c>
      <c r="D28" s="177">
        <v>15489312175.470005</v>
      </c>
      <c r="E28" s="185">
        <v>150104086.70000002</v>
      </c>
      <c r="F28" s="185">
        <v>1557605432.1900001</v>
      </c>
      <c r="G28" s="185">
        <v>693235829.19000018</v>
      </c>
      <c r="H28" s="185">
        <v>422749059.56999993</v>
      </c>
      <c r="I28" s="185">
        <v>1290746464.7199998</v>
      </c>
      <c r="J28" s="185">
        <v>1219591882.21</v>
      </c>
      <c r="K28" s="185">
        <v>473305818.92000008</v>
      </c>
      <c r="L28" s="185">
        <v>610673710.74000013</v>
      </c>
      <c r="M28" s="185">
        <v>901719636.19000006</v>
      </c>
      <c r="N28" s="185">
        <v>1067436730.6699998</v>
      </c>
      <c r="O28" s="185">
        <v>2748738416.79</v>
      </c>
      <c r="P28" s="185">
        <v>2514752816.9600005</v>
      </c>
      <c r="Q28" s="185">
        <v>13650659884.850004</v>
      </c>
    </row>
    <row r="29" spans="2:25" x14ac:dyDescent="0.25">
      <c r="B29" s="36" t="s">
        <v>31</v>
      </c>
      <c r="C29" s="177">
        <v>978219134</v>
      </c>
      <c r="D29" s="177">
        <v>1063902615.8100001</v>
      </c>
      <c r="E29" s="185">
        <v>30048343.580000002</v>
      </c>
      <c r="F29" s="185">
        <v>83381404.840000004</v>
      </c>
      <c r="G29" s="185">
        <v>64404168.219999991</v>
      </c>
      <c r="H29" s="185">
        <v>64442525.759999983</v>
      </c>
      <c r="I29" s="185">
        <v>71831740.000000015</v>
      </c>
      <c r="J29" s="185">
        <v>63463006.839999996</v>
      </c>
      <c r="K29" s="185">
        <v>76634122.959999993</v>
      </c>
      <c r="L29" s="185">
        <v>67028390.520000003</v>
      </c>
      <c r="M29" s="185">
        <v>70750774.579999998</v>
      </c>
      <c r="N29" s="185">
        <v>63919635.149999999</v>
      </c>
      <c r="O29" s="185">
        <v>92938942.730000004</v>
      </c>
      <c r="P29" s="185">
        <v>175399465.79000002</v>
      </c>
      <c r="Q29" s="185">
        <v>924242520.97000003</v>
      </c>
    </row>
    <row r="30" spans="2:25" x14ac:dyDescent="0.25">
      <c r="B30" s="36" t="s">
        <v>32</v>
      </c>
      <c r="C30" s="177">
        <v>19768455973</v>
      </c>
      <c r="D30" s="177">
        <v>23137617539.489998</v>
      </c>
      <c r="E30" s="185">
        <v>1413700000</v>
      </c>
      <c r="F30" s="185">
        <v>1209084500</v>
      </c>
      <c r="G30" s="185">
        <v>1540756257.9200001</v>
      </c>
      <c r="H30" s="185">
        <v>1477087763.4300001</v>
      </c>
      <c r="I30" s="185">
        <v>1159972603.6600001</v>
      </c>
      <c r="J30" s="185">
        <v>1089492075.1199999</v>
      </c>
      <c r="K30" s="185">
        <v>913528941.47000003</v>
      </c>
      <c r="L30" s="185">
        <v>839132619.75999999</v>
      </c>
      <c r="M30" s="185">
        <v>1801586287.3700001</v>
      </c>
      <c r="N30" s="185">
        <v>857037422.16999996</v>
      </c>
      <c r="O30" s="185">
        <v>1459702733.4300001</v>
      </c>
      <c r="P30" s="185">
        <v>4113425941.48</v>
      </c>
      <c r="Q30" s="185">
        <v>17874507145.809998</v>
      </c>
    </row>
    <row r="31" spans="2:25" x14ac:dyDescent="0.25">
      <c r="B31" s="36" t="s">
        <v>33</v>
      </c>
      <c r="C31" s="177">
        <v>925723500</v>
      </c>
      <c r="D31" s="177">
        <v>757100332.06999993</v>
      </c>
      <c r="E31" s="185">
        <v>46122027.499999993</v>
      </c>
      <c r="F31" s="185">
        <v>66566574.82</v>
      </c>
      <c r="G31" s="185">
        <v>59688667.529999994</v>
      </c>
      <c r="H31" s="185">
        <v>61262857.769999996</v>
      </c>
      <c r="I31" s="185">
        <v>57375047.609999999</v>
      </c>
      <c r="J31" s="185">
        <v>59708940.760000013</v>
      </c>
      <c r="K31" s="185">
        <v>54339924.320000008</v>
      </c>
      <c r="L31" s="185">
        <v>59029153.440000005</v>
      </c>
      <c r="M31" s="185">
        <v>61886941.399999999</v>
      </c>
      <c r="N31" s="185">
        <v>64547341.799999997</v>
      </c>
      <c r="O31" s="185">
        <v>43467480.830000006</v>
      </c>
      <c r="P31" s="185">
        <v>77988165.25999999</v>
      </c>
      <c r="Q31" s="185">
        <v>711983123.04000044</v>
      </c>
    </row>
    <row r="32" spans="2:25" x14ac:dyDescent="0.25">
      <c r="B32" s="36" t="s">
        <v>34</v>
      </c>
      <c r="C32" s="177">
        <v>398112681</v>
      </c>
      <c r="D32" s="177">
        <v>470455257.58000004</v>
      </c>
      <c r="E32" s="185">
        <v>11375451.02</v>
      </c>
      <c r="F32" s="185">
        <v>15081483.259999998</v>
      </c>
      <c r="G32" s="185">
        <v>31985658.610000007</v>
      </c>
      <c r="H32" s="185">
        <v>15662436.970000001</v>
      </c>
      <c r="I32" s="185">
        <v>22308292.840000004</v>
      </c>
      <c r="J32" s="185">
        <v>30152287.790000007</v>
      </c>
      <c r="K32" s="185">
        <v>16714114.559999999</v>
      </c>
      <c r="L32" s="185">
        <v>26428868.570000004</v>
      </c>
      <c r="M32" s="185">
        <v>18057760.859999999</v>
      </c>
      <c r="N32" s="185">
        <v>23673743.989999998</v>
      </c>
      <c r="O32" s="185">
        <v>35650692.100000001</v>
      </c>
      <c r="P32" s="185">
        <v>217822571.05000001</v>
      </c>
      <c r="Q32" s="185">
        <v>464913361.62000006</v>
      </c>
    </row>
    <row r="33" spans="2:25" x14ac:dyDescent="0.25">
      <c r="B33" s="36" t="s">
        <v>35</v>
      </c>
      <c r="C33" s="177">
        <v>810303183</v>
      </c>
      <c r="D33" s="177">
        <v>768759094.11000001</v>
      </c>
      <c r="E33" s="185">
        <v>35816793.770000003</v>
      </c>
      <c r="F33" s="185">
        <v>13965941.85</v>
      </c>
      <c r="G33" s="185">
        <v>76791427.969999999</v>
      </c>
      <c r="H33" s="185">
        <v>28459636.23</v>
      </c>
      <c r="I33" s="185">
        <v>39259057</v>
      </c>
      <c r="J33" s="185">
        <v>43196897.960000001</v>
      </c>
      <c r="K33" s="185">
        <v>41199203.32</v>
      </c>
      <c r="L33" s="185">
        <v>46209926.609999999</v>
      </c>
      <c r="M33" s="185">
        <v>44004549.869999997</v>
      </c>
      <c r="N33" s="185">
        <v>41048329.890000008</v>
      </c>
      <c r="O33" s="185">
        <v>37647511.050000004</v>
      </c>
      <c r="P33" s="185">
        <v>56635800.199999996</v>
      </c>
      <c r="Q33" s="185">
        <v>504235075.71999997</v>
      </c>
    </row>
    <row r="34" spans="2:25" x14ac:dyDescent="0.25">
      <c r="B34" s="38" t="s">
        <v>36</v>
      </c>
      <c r="C34" s="176">
        <v>21870500000</v>
      </c>
      <c r="D34" s="176">
        <v>10729016158.810003</v>
      </c>
      <c r="E34" s="176">
        <v>1255057617.46</v>
      </c>
      <c r="F34" s="176">
        <v>777697936.13999987</v>
      </c>
      <c r="G34" s="176">
        <v>487637348.83999997</v>
      </c>
      <c r="H34" s="176">
        <v>1464962431.28</v>
      </c>
      <c r="I34" s="176">
        <v>671779440.94999993</v>
      </c>
      <c r="J34" s="176">
        <v>1020559527.0400002</v>
      </c>
      <c r="K34" s="176">
        <v>381876405.63</v>
      </c>
      <c r="L34" s="176">
        <v>994357030.94999981</v>
      </c>
      <c r="M34" s="176">
        <v>560670021.00999999</v>
      </c>
      <c r="N34" s="176">
        <v>639546697.05000007</v>
      </c>
      <c r="O34" s="176">
        <v>717335458.26999986</v>
      </c>
      <c r="P34" s="176">
        <v>1023502960.1799999</v>
      </c>
      <c r="Q34" s="176">
        <v>9994982874.7999992</v>
      </c>
      <c r="R34" s="37"/>
      <c r="S34" s="37"/>
      <c r="T34" s="37"/>
      <c r="U34" s="37"/>
      <c r="V34" s="37"/>
      <c r="W34" s="37"/>
      <c r="X34" s="37"/>
      <c r="Y34" s="37"/>
    </row>
    <row r="35" spans="2:25" x14ac:dyDescent="0.25">
      <c r="B35" s="36" t="s">
        <v>37</v>
      </c>
      <c r="C35" s="177">
        <v>21870500000</v>
      </c>
      <c r="D35" s="177">
        <v>10729016158.810003</v>
      </c>
      <c r="E35" s="185">
        <v>1255057617.46</v>
      </c>
      <c r="F35" s="185">
        <v>777697936.13999987</v>
      </c>
      <c r="G35" s="185">
        <v>487637348.83999997</v>
      </c>
      <c r="H35" s="185">
        <v>1464962431.28</v>
      </c>
      <c r="I35" s="185">
        <v>671779440.94999993</v>
      </c>
      <c r="J35" s="185">
        <v>1020559527.0400002</v>
      </c>
      <c r="K35" s="185">
        <v>381876405.63</v>
      </c>
      <c r="L35" s="185">
        <v>994357030.94999981</v>
      </c>
      <c r="M35" s="185">
        <v>560670021.00999999</v>
      </c>
      <c r="N35" s="185">
        <v>639546697.05000007</v>
      </c>
      <c r="O35" s="185">
        <v>717335458.26999986</v>
      </c>
      <c r="P35" s="185">
        <v>1023502960.1799999</v>
      </c>
      <c r="Q35" s="185">
        <v>9994982874.7999992</v>
      </c>
    </row>
    <row r="36" spans="2:25" x14ac:dyDescent="0.25">
      <c r="B36" s="38" t="s">
        <v>38</v>
      </c>
      <c r="C36" s="176">
        <v>1392244099</v>
      </c>
      <c r="D36" s="176">
        <v>1674392662.6899991</v>
      </c>
      <c r="E36" s="176">
        <v>35958124.250000007</v>
      </c>
      <c r="F36" s="176">
        <v>48721584.939999998</v>
      </c>
      <c r="G36" s="176">
        <v>65266023.459999986</v>
      </c>
      <c r="H36" s="176">
        <v>47569896.230000004</v>
      </c>
      <c r="I36" s="176">
        <v>67877238.409999996</v>
      </c>
      <c r="J36" s="176">
        <v>54778587.289999992</v>
      </c>
      <c r="K36" s="176">
        <v>55618675.180000007</v>
      </c>
      <c r="L36" s="176">
        <v>118455181.70000003</v>
      </c>
      <c r="M36" s="176">
        <v>90111324.25999999</v>
      </c>
      <c r="N36" s="176">
        <v>59592592.649999999</v>
      </c>
      <c r="O36" s="176">
        <v>65405704.629999988</v>
      </c>
      <c r="P36" s="176">
        <v>439877727.1400001</v>
      </c>
      <c r="Q36" s="176">
        <v>1149232660.1399996</v>
      </c>
      <c r="R36" s="37"/>
      <c r="S36" s="37"/>
      <c r="T36" s="37"/>
      <c r="U36" s="37"/>
      <c r="V36" s="37"/>
      <c r="W36" s="37"/>
      <c r="X36" s="37"/>
      <c r="Y36" s="37"/>
    </row>
    <row r="37" spans="2:25" x14ac:dyDescent="0.25">
      <c r="B37" s="36" t="s">
        <v>39</v>
      </c>
      <c r="C37" s="177">
        <v>1238460685</v>
      </c>
      <c r="D37" s="177">
        <v>1509390569.269999</v>
      </c>
      <c r="E37" s="185">
        <v>29777243.140000004</v>
      </c>
      <c r="F37" s="185">
        <v>40251981.800000004</v>
      </c>
      <c r="G37" s="185">
        <v>56411910.68999999</v>
      </c>
      <c r="H37" s="185">
        <v>40885169.890000008</v>
      </c>
      <c r="I37" s="185">
        <v>57328252.849999994</v>
      </c>
      <c r="J37" s="185">
        <v>44603287.409999996</v>
      </c>
      <c r="K37" s="185">
        <v>46256024.520000003</v>
      </c>
      <c r="L37" s="185">
        <v>102293951.07000004</v>
      </c>
      <c r="M37" s="185">
        <v>76638503.86999999</v>
      </c>
      <c r="N37" s="185">
        <v>51205439.819999993</v>
      </c>
      <c r="O37" s="185">
        <v>55430304.169999994</v>
      </c>
      <c r="P37" s="185">
        <v>405395857.06000006</v>
      </c>
      <c r="Q37" s="185">
        <v>1006477926.2899997</v>
      </c>
    </row>
    <row r="38" spans="2:25" x14ac:dyDescent="0.25">
      <c r="B38" s="36" t="s">
        <v>40</v>
      </c>
      <c r="C38" s="177">
        <v>153783414</v>
      </c>
      <c r="D38" s="177">
        <v>165002093.41999993</v>
      </c>
      <c r="E38" s="185">
        <v>6180881.1100000003</v>
      </c>
      <c r="F38" s="185">
        <v>8469603.1400000006</v>
      </c>
      <c r="G38" s="185">
        <v>8854112.7699999996</v>
      </c>
      <c r="H38" s="185">
        <v>6684726.3399999999</v>
      </c>
      <c r="I38" s="185">
        <v>10548985.560000001</v>
      </c>
      <c r="J38" s="185">
        <v>10175299.879999999</v>
      </c>
      <c r="K38" s="185">
        <v>9362650.6600000001</v>
      </c>
      <c r="L38" s="185">
        <v>16161230.630000003</v>
      </c>
      <c r="M38" s="185">
        <v>13472820.390000001</v>
      </c>
      <c r="N38" s="185">
        <v>8387152.8300000019</v>
      </c>
      <c r="O38" s="185">
        <v>9975400.459999999</v>
      </c>
      <c r="P38" s="185">
        <v>34481870.079999998</v>
      </c>
      <c r="Q38" s="185">
        <v>142754733.84999999</v>
      </c>
    </row>
    <row r="39" spans="2:25" x14ac:dyDescent="0.25">
      <c r="B39" s="38" t="s">
        <v>41</v>
      </c>
      <c r="C39" s="176">
        <v>75592536</v>
      </c>
      <c r="D39" s="176">
        <v>75592536</v>
      </c>
      <c r="E39" s="176">
        <v>6299377.75</v>
      </c>
      <c r="F39" s="176">
        <v>6299377.75</v>
      </c>
      <c r="G39" s="176">
        <v>6299377.75</v>
      </c>
      <c r="H39" s="176">
        <v>6299377.75</v>
      </c>
      <c r="I39" s="176">
        <v>6299377.75</v>
      </c>
      <c r="J39" s="176">
        <v>6299377.75</v>
      </c>
      <c r="K39" s="176">
        <v>6299378</v>
      </c>
      <c r="L39" s="176">
        <v>6299378</v>
      </c>
      <c r="M39" s="176">
        <v>6299378</v>
      </c>
      <c r="N39" s="176">
        <v>6299377.75</v>
      </c>
      <c r="O39" s="176">
        <v>6299378.0499999998</v>
      </c>
      <c r="P39" s="176">
        <v>6299379.7000000002</v>
      </c>
      <c r="Q39" s="176">
        <v>75592536</v>
      </c>
      <c r="R39" s="37"/>
      <c r="S39" s="37"/>
      <c r="T39" s="37"/>
      <c r="U39" s="37"/>
      <c r="V39" s="37"/>
      <c r="W39" s="37"/>
      <c r="X39" s="37"/>
      <c r="Y39" s="37"/>
    </row>
    <row r="40" spans="2:25" x14ac:dyDescent="0.25">
      <c r="B40" s="36" t="s">
        <v>42</v>
      </c>
      <c r="C40" s="177">
        <v>75592536</v>
      </c>
      <c r="D40" s="177">
        <v>75592536</v>
      </c>
      <c r="E40" s="185">
        <v>6299377.75</v>
      </c>
      <c r="F40" s="185">
        <v>6299377.75</v>
      </c>
      <c r="G40" s="185">
        <v>6299377.75</v>
      </c>
      <c r="H40" s="185">
        <v>6299377.75</v>
      </c>
      <c r="I40" s="185">
        <v>6299377.75</v>
      </c>
      <c r="J40" s="185">
        <v>6299377.75</v>
      </c>
      <c r="K40" s="185">
        <v>6299378</v>
      </c>
      <c r="L40" s="185">
        <v>6299378</v>
      </c>
      <c r="M40" s="185">
        <v>6299378</v>
      </c>
      <c r="N40" s="185">
        <v>6299377.75</v>
      </c>
      <c r="O40" s="185">
        <v>6299378.0499999998</v>
      </c>
      <c r="P40" s="185">
        <v>6299379.7000000002</v>
      </c>
      <c r="Q40" s="185">
        <v>75592536</v>
      </c>
    </row>
    <row r="41" spans="2:25" x14ac:dyDescent="0.25">
      <c r="B41" s="38" t="s">
        <v>43</v>
      </c>
      <c r="C41" s="178">
        <v>0</v>
      </c>
      <c r="D41" s="176">
        <v>7288492103.2599993</v>
      </c>
      <c r="E41" s="178">
        <v>0</v>
      </c>
      <c r="F41" s="178">
        <v>0</v>
      </c>
      <c r="G41" s="178">
        <v>0</v>
      </c>
      <c r="H41" s="178">
        <v>0</v>
      </c>
      <c r="I41" s="178">
        <v>0</v>
      </c>
      <c r="J41" s="178">
        <v>0</v>
      </c>
      <c r="K41" s="178">
        <v>0</v>
      </c>
      <c r="L41" s="178">
        <v>0</v>
      </c>
      <c r="M41" s="178">
        <v>0</v>
      </c>
      <c r="N41" s="178">
        <v>0</v>
      </c>
      <c r="O41" s="178">
        <v>0</v>
      </c>
      <c r="P41" s="176">
        <v>7215875441.2600002</v>
      </c>
      <c r="Q41" s="176">
        <v>7215875441.2600002</v>
      </c>
      <c r="R41" s="37"/>
      <c r="S41" s="37"/>
      <c r="T41" s="37"/>
      <c r="U41" s="37"/>
      <c r="V41" s="37"/>
      <c r="W41" s="37"/>
      <c r="X41" s="37"/>
      <c r="Y41" s="37"/>
    </row>
    <row r="42" spans="2:25" x14ac:dyDescent="0.25">
      <c r="B42" s="36" t="s">
        <v>44</v>
      </c>
      <c r="C42" s="179">
        <v>0</v>
      </c>
      <c r="D42" s="177">
        <v>7288492103.2599993</v>
      </c>
      <c r="E42" s="89">
        <v>0</v>
      </c>
      <c r="F42" s="89">
        <v>0</v>
      </c>
      <c r="G42" s="89">
        <v>0</v>
      </c>
      <c r="H42" s="89">
        <v>0</v>
      </c>
      <c r="I42" s="89">
        <v>0</v>
      </c>
      <c r="J42" s="89">
        <v>0</v>
      </c>
      <c r="K42" s="89">
        <v>0</v>
      </c>
      <c r="L42" s="89">
        <v>0</v>
      </c>
      <c r="M42" s="89">
        <v>0</v>
      </c>
      <c r="N42" s="89">
        <v>0</v>
      </c>
      <c r="O42" s="89">
        <v>0</v>
      </c>
      <c r="P42" s="185">
        <v>7215875441.2600002</v>
      </c>
      <c r="Q42" s="185">
        <v>7215875441.2600002</v>
      </c>
    </row>
    <row r="43" spans="2:25" x14ac:dyDescent="0.25">
      <c r="B43" s="149" t="s">
        <v>45</v>
      </c>
      <c r="C43" s="180">
        <v>160152043294</v>
      </c>
      <c r="D43" s="180">
        <v>188524177075.03003</v>
      </c>
      <c r="E43" s="188">
        <v>7839932449.9599991</v>
      </c>
      <c r="F43" s="189">
        <v>10982181008.039999</v>
      </c>
      <c r="G43" s="190">
        <v>11740071311.640003</v>
      </c>
      <c r="H43" s="188">
        <v>11785099631.349997</v>
      </c>
      <c r="I43" s="189">
        <v>11823289439.969999</v>
      </c>
      <c r="J43" s="190">
        <v>12199504691.190001</v>
      </c>
      <c r="K43" s="188">
        <v>9868760277.0199986</v>
      </c>
      <c r="L43" s="189">
        <v>10956125302.639997</v>
      </c>
      <c r="M43" s="190">
        <v>13002825089.910002</v>
      </c>
      <c r="N43" s="188">
        <v>11416431521.109999</v>
      </c>
      <c r="O43" s="189">
        <v>15126732154.050001</v>
      </c>
      <c r="P43" s="190">
        <v>35636775795.230003</v>
      </c>
      <c r="Q43" s="181">
        <v>162377728672.10999</v>
      </c>
    </row>
    <row r="44" spans="2:25" x14ac:dyDescent="0.25">
      <c r="C44" s="179"/>
      <c r="D44" s="179"/>
      <c r="E44" s="89"/>
      <c r="F44" s="89"/>
      <c r="G44" s="89"/>
      <c r="H44" s="89"/>
      <c r="I44" s="89"/>
      <c r="J44" s="89"/>
      <c r="K44" s="89"/>
      <c r="L44" s="89"/>
      <c r="M44" s="89"/>
      <c r="N44" s="89"/>
      <c r="O44" s="89"/>
      <c r="P44" s="89"/>
      <c r="Q44" s="89"/>
    </row>
    <row r="45" spans="2:25" x14ac:dyDescent="0.25">
      <c r="B45" s="149" t="s">
        <v>46</v>
      </c>
      <c r="C45" s="182"/>
      <c r="D45" s="182"/>
      <c r="E45" s="191"/>
      <c r="F45" s="192"/>
      <c r="G45" s="193"/>
      <c r="H45" s="191"/>
      <c r="I45" s="192"/>
      <c r="J45" s="193"/>
      <c r="K45" s="191"/>
      <c r="L45" s="192"/>
      <c r="M45" s="193"/>
      <c r="N45" s="191"/>
      <c r="O45" s="192"/>
      <c r="P45" s="193"/>
      <c r="Q45" s="194"/>
    </row>
    <row r="46" spans="2:25" x14ac:dyDescent="0.25">
      <c r="B46" s="38" t="s">
        <v>11</v>
      </c>
      <c r="C46" s="176">
        <v>4378397</v>
      </c>
      <c r="D46" s="176">
        <v>3928397</v>
      </c>
      <c r="E46" s="178">
        <v>0</v>
      </c>
      <c r="F46" s="178">
        <v>0</v>
      </c>
      <c r="G46" s="178">
        <v>0</v>
      </c>
      <c r="H46" s="178">
        <v>0</v>
      </c>
      <c r="I46" s="178">
        <v>0</v>
      </c>
      <c r="J46" s="178">
        <v>0</v>
      </c>
      <c r="K46" s="178">
        <v>0</v>
      </c>
      <c r="L46" s="178">
        <v>0</v>
      </c>
      <c r="M46" s="178">
        <v>0</v>
      </c>
      <c r="N46" s="178">
        <v>0</v>
      </c>
      <c r="O46" s="178">
        <v>0</v>
      </c>
      <c r="P46" s="176">
        <v>3580425</v>
      </c>
      <c r="Q46" s="176">
        <v>3580425</v>
      </c>
      <c r="S46" s="37"/>
      <c r="T46" s="37"/>
      <c r="U46" s="37"/>
      <c r="V46" s="37"/>
      <c r="W46" s="37"/>
      <c r="X46" s="37"/>
      <c r="Y46" s="37"/>
    </row>
    <row r="47" spans="2:25" x14ac:dyDescent="0.25">
      <c r="B47" s="36" t="s">
        <v>12</v>
      </c>
      <c r="C47" s="177">
        <v>4378397</v>
      </c>
      <c r="D47" s="177">
        <v>3928397</v>
      </c>
      <c r="E47" s="89">
        <v>0</v>
      </c>
      <c r="F47" s="89">
        <v>0</v>
      </c>
      <c r="G47" s="89">
        <v>0</v>
      </c>
      <c r="H47" s="89">
        <v>0</v>
      </c>
      <c r="I47" s="89">
        <v>0</v>
      </c>
      <c r="J47" s="89">
        <v>0</v>
      </c>
      <c r="K47" s="89">
        <v>0</v>
      </c>
      <c r="L47" s="89">
        <v>0</v>
      </c>
      <c r="M47" s="89">
        <v>0</v>
      </c>
      <c r="N47" s="89">
        <v>0</v>
      </c>
      <c r="O47" s="89">
        <v>0</v>
      </c>
      <c r="P47" s="185">
        <v>3580425</v>
      </c>
      <c r="Q47" s="185">
        <v>3580425</v>
      </c>
    </row>
    <row r="48" spans="2:25" x14ac:dyDescent="0.25">
      <c r="B48" s="38" t="s">
        <v>16</v>
      </c>
      <c r="C48" s="178">
        <v>0</v>
      </c>
      <c r="D48" s="176">
        <v>60000000</v>
      </c>
      <c r="E48" s="178">
        <v>0</v>
      </c>
      <c r="F48" s="178">
        <v>0</v>
      </c>
      <c r="G48" s="178">
        <v>0</v>
      </c>
      <c r="H48" s="178">
        <v>0</v>
      </c>
      <c r="I48" s="178">
        <v>0</v>
      </c>
      <c r="J48" s="178">
        <v>0</v>
      </c>
      <c r="K48" s="178">
        <v>0</v>
      </c>
      <c r="L48" s="176">
        <v>60000000</v>
      </c>
      <c r="M48" s="178">
        <v>0</v>
      </c>
      <c r="N48" s="178">
        <v>0</v>
      </c>
      <c r="O48" s="178">
        <v>0</v>
      </c>
      <c r="P48" s="178">
        <v>0</v>
      </c>
      <c r="Q48" s="176">
        <v>60000000</v>
      </c>
      <c r="R48" s="37"/>
      <c r="S48" s="37"/>
      <c r="T48" s="37"/>
      <c r="U48" s="37"/>
      <c r="V48" s="37"/>
      <c r="W48" s="37"/>
      <c r="X48" s="37"/>
      <c r="Y48" s="37"/>
    </row>
    <row r="49" spans="2:25" x14ac:dyDescent="0.25">
      <c r="B49" s="36" t="s">
        <v>19</v>
      </c>
      <c r="C49" s="179">
        <v>0</v>
      </c>
      <c r="D49" s="177">
        <v>60000000</v>
      </c>
      <c r="E49" s="89">
        <v>0</v>
      </c>
      <c r="F49" s="89">
        <v>0</v>
      </c>
      <c r="G49" s="89">
        <v>0</v>
      </c>
      <c r="H49" s="89">
        <v>0</v>
      </c>
      <c r="I49" s="89">
        <v>0</v>
      </c>
      <c r="J49" s="89">
        <v>0</v>
      </c>
      <c r="K49" s="89">
        <v>0</v>
      </c>
      <c r="L49" s="185">
        <v>60000000</v>
      </c>
      <c r="M49" s="89">
        <v>0</v>
      </c>
      <c r="N49" s="89">
        <v>0</v>
      </c>
      <c r="O49" s="89">
        <v>0</v>
      </c>
      <c r="P49" s="89">
        <v>0</v>
      </c>
      <c r="Q49" s="185">
        <v>60000000</v>
      </c>
    </row>
    <row r="50" spans="2:25" x14ac:dyDescent="0.25">
      <c r="B50" s="38" t="s">
        <v>25</v>
      </c>
      <c r="C50" s="176">
        <v>4125000000</v>
      </c>
      <c r="D50" s="176">
        <v>4579262526</v>
      </c>
      <c r="E50" s="178">
        <v>0</v>
      </c>
      <c r="F50" s="176">
        <v>30000000</v>
      </c>
      <c r="G50" s="176">
        <v>500000000</v>
      </c>
      <c r="H50" s="176">
        <v>25000000</v>
      </c>
      <c r="I50" s="176">
        <v>25000000</v>
      </c>
      <c r="J50" s="176">
        <v>50000000</v>
      </c>
      <c r="K50" s="176">
        <v>25000000</v>
      </c>
      <c r="L50" s="178">
        <v>0</v>
      </c>
      <c r="M50" s="176">
        <v>50000000</v>
      </c>
      <c r="N50" s="176">
        <v>45000000</v>
      </c>
      <c r="O50" s="178">
        <v>0</v>
      </c>
      <c r="P50" s="176">
        <v>3829200000</v>
      </c>
      <c r="Q50" s="176">
        <v>4579200000</v>
      </c>
      <c r="R50" s="37"/>
      <c r="S50" s="37"/>
      <c r="T50" s="37"/>
      <c r="U50" s="37"/>
      <c r="V50" s="37"/>
      <c r="W50" s="37"/>
      <c r="X50" s="37"/>
      <c r="Y50" s="37"/>
    </row>
    <row r="51" spans="2:25" x14ac:dyDescent="0.25">
      <c r="B51" s="36" t="s">
        <v>28</v>
      </c>
      <c r="C51" s="177">
        <v>300000000</v>
      </c>
      <c r="D51" s="177">
        <v>754262526</v>
      </c>
      <c r="E51" s="89">
        <v>0</v>
      </c>
      <c r="F51" s="185">
        <v>30000000</v>
      </c>
      <c r="G51" s="185">
        <v>500000000</v>
      </c>
      <c r="H51" s="185">
        <v>25000000</v>
      </c>
      <c r="I51" s="185">
        <v>25000000</v>
      </c>
      <c r="J51" s="185">
        <v>50000000</v>
      </c>
      <c r="K51" s="185">
        <v>25000000</v>
      </c>
      <c r="L51" s="89">
        <v>0</v>
      </c>
      <c r="M51" s="185">
        <v>50000000</v>
      </c>
      <c r="N51" s="185">
        <v>45000000</v>
      </c>
      <c r="O51" s="89">
        <v>0</v>
      </c>
      <c r="P51" s="185">
        <v>4200000</v>
      </c>
      <c r="Q51" s="185">
        <v>754200000</v>
      </c>
    </row>
    <row r="52" spans="2:25" x14ac:dyDescent="0.25">
      <c r="B52" s="36" t="s">
        <v>35</v>
      </c>
      <c r="C52" s="177">
        <v>3825000000</v>
      </c>
      <c r="D52" s="177">
        <v>3825000000</v>
      </c>
      <c r="E52" s="89">
        <v>0</v>
      </c>
      <c r="F52" s="89">
        <v>0</v>
      </c>
      <c r="G52" s="89">
        <v>0</v>
      </c>
      <c r="H52" s="89">
        <v>0</v>
      </c>
      <c r="I52" s="89">
        <v>0</v>
      </c>
      <c r="J52" s="89">
        <v>0</v>
      </c>
      <c r="K52" s="89">
        <v>0</v>
      </c>
      <c r="L52" s="89">
        <v>0</v>
      </c>
      <c r="M52" s="89">
        <v>0</v>
      </c>
      <c r="N52" s="89">
        <v>0</v>
      </c>
      <c r="O52" s="89">
        <v>0</v>
      </c>
      <c r="P52" s="185">
        <v>3825000000</v>
      </c>
      <c r="Q52" s="185">
        <v>3825000000</v>
      </c>
    </row>
    <row r="53" spans="2:25" x14ac:dyDescent="0.25">
      <c r="B53" s="38" t="s">
        <v>41</v>
      </c>
      <c r="C53" s="176">
        <v>42312471431</v>
      </c>
      <c r="D53" s="176">
        <v>43214248927.340004</v>
      </c>
      <c r="E53" s="176">
        <v>1356144630.49</v>
      </c>
      <c r="F53" s="176">
        <v>1432729944.29</v>
      </c>
      <c r="G53" s="176">
        <v>574300813.13999999</v>
      </c>
      <c r="H53" s="176">
        <v>1162398993.25</v>
      </c>
      <c r="I53" s="176">
        <v>1420795335.0699999</v>
      </c>
      <c r="J53" s="176">
        <v>1429883706.96</v>
      </c>
      <c r="K53" s="176">
        <v>1309725543.3400002</v>
      </c>
      <c r="L53" s="176">
        <v>1352645954.2499998</v>
      </c>
      <c r="M53" s="176">
        <v>344830210.89999998</v>
      </c>
      <c r="N53" s="176">
        <v>1166052093.7600002</v>
      </c>
      <c r="O53" s="176">
        <v>4800909763.6599998</v>
      </c>
      <c r="P53" s="176">
        <v>6192153866.7300005</v>
      </c>
      <c r="Q53" s="176">
        <v>22542570855.84</v>
      </c>
      <c r="R53" s="37"/>
      <c r="S53" s="37"/>
      <c r="T53" s="37"/>
      <c r="U53" s="37"/>
      <c r="V53" s="37"/>
      <c r="W53" s="37"/>
      <c r="X53" s="37"/>
      <c r="Y53" s="37"/>
    </row>
    <row r="54" spans="2:25" x14ac:dyDescent="0.25">
      <c r="B54" s="36" t="s">
        <v>42</v>
      </c>
      <c r="C54" s="177">
        <v>42312471431</v>
      </c>
      <c r="D54" s="177">
        <v>43214248927.340004</v>
      </c>
      <c r="E54" s="185">
        <v>1356144630.49</v>
      </c>
      <c r="F54" s="185">
        <v>1432729944.29</v>
      </c>
      <c r="G54" s="185">
        <v>574300813.13999999</v>
      </c>
      <c r="H54" s="185">
        <v>1162398993.25</v>
      </c>
      <c r="I54" s="185">
        <v>1420795335.0699999</v>
      </c>
      <c r="J54" s="185">
        <v>1429883706.96</v>
      </c>
      <c r="K54" s="185">
        <v>1309725543.3400002</v>
      </c>
      <c r="L54" s="185">
        <v>1352645954.2499998</v>
      </c>
      <c r="M54" s="185">
        <v>344830210.89999998</v>
      </c>
      <c r="N54" s="185">
        <v>1166052093.7600002</v>
      </c>
      <c r="O54" s="185">
        <v>4800909763.6599998</v>
      </c>
      <c r="P54" s="185">
        <v>6192153866.7300005</v>
      </c>
      <c r="Q54" s="185">
        <v>22542570855.84</v>
      </c>
    </row>
    <row r="55" spans="2:25" x14ac:dyDescent="0.25">
      <c r="B55" s="149" t="s">
        <v>47</v>
      </c>
      <c r="C55" s="180">
        <v>46441849828</v>
      </c>
      <c r="D55" s="180">
        <v>47857439850.340012</v>
      </c>
      <c r="E55" s="188">
        <v>1356144630.49</v>
      </c>
      <c r="F55" s="189">
        <v>1462729944.29</v>
      </c>
      <c r="G55" s="190">
        <v>1074300813.1399999</v>
      </c>
      <c r="H55" s="188">
        <v>1187398993.25</v>
      </c>
      <c r="I55" s="189">
        <v>1445795335.0699999</v>
      </c>
      <c r="J55" s="190">
        <v>1479883706.96</v>
      </c>
      <c r="K55" s="188">
        <v>1334725543.3400002</v>
      </c>
      <c r="L55" s="189">
        <v>1412645954.2499998</v>
      </c>
      <c r="M55" s="190">
        <v>394830210.89999998</v>
      </c>
      <c r="N55" s="188">
        <v>1211052093.7600002</v>
      </c>
      <c r="O55" s="189">
        <v>4800909763.6599998</v>
      </c>
      <c r="P55" s="190">
        <v>10024934291.73</v>
      </c>
      <c r="Q55" s="181">
        <v>27185351280.84</v>
      </c>
    </row>
    <row r="56" spans="2:25" x14ac:dyDescent="0.25">
      <c r="C56" s="195"/>
      <c r="D56" s="89"/>
      <c r="E56" s="89"/>
      <c r="F56" s="89"/>
      <c r="G56" s="89"/>
      <c r="H56" s="89"/>
      <c r="I56" s="89"/>
      <c r="J56" s="89"/>
      <c r="K56" s="89"/>
      <c r="L56" s="89"/>
      <c r="M56" s="89"/>
      <c r="N56" s="89"/>
      <c r="O56" s="89"/>
      <c r="P56" s="89"/>
      <c r="Q56" s="89"/>
    </row>
    <row r="57" spans="2:25" x14ac:dyDescent="0.25">
      <c r="B57" s="149" t="s">
        <v>48</v>
      </c>
      <c r="C57" s="180">
        <v>206593893122</v>
      </c>
      <c r="D57" s="180">
        <v>236381616925.37003</v>
      </c>
      <c r="E57" s="188">
        <v>9196077080.4499989</v>
      </c>
      <c r="F57" s="189">
        <v>12444910952.33</v>
      </c>
      <c r="G57" s="190">
        <v>12814372124.780005</v>
      </c>
      <c r="H57" s="188">
        <v>12972498624.599997</v>
      </c>
      <c r="I57" s="189">
        <v>13269084775.039999</v>
      </c>
      <c r="J57" s="190">
        <v>13679388398.15</v>
      </c>
      <c r="K57" s="188">
        <v>11203485820.360001</v>
      </c>
      <c r="L57" s="189">
        <v>12368771256.889997</v>
      </c>
      <c r="M57" s="190">
        <v>13397655300.810001</v>
      </c>
      <c r="N57" s="188">
        <v>12627483614.869997</v>
      </c>
      <c r="O57" s="189">
        <v>19927641917.710003</v>
      </c>
      <c r="P57" s="190">
        <v>45661710086.960007</v>
      </c>
      <c r="Q57" s="181">
        <v>189563079952.94998</v>
      </c>
    </row>
    <row r="58" spans="2:25" x14ac:dyDescent="0.25">
      <c r="B58" s="34" t="s">
        <v>49</v>
      </c>
      <c r="E58" s="48"/>
      <c r="G58" s="26"/>
    </row>
    <row r="59" spans="2:25" x14ac:dyDescent="0.25">
      <c r="B59" s="34" t="s">
        <v>50</v>
      </c>
      <c r="E59" s="47"/>
      <c r="F59" s="47"/>
      <c r="G59" s="47"/>
    </row>
    <row r="60" spans="2:25" x14ac:dyDescent="0.25">
      <c r="B60" s="34" t="s">
        <v>51</v>
      </c>
      <c r="E60" s="47"/>
      <c r="F60" s="47"/>
      <c r="G60" s="47"/>
    </row>
    <row r="61" spans="2:25" x14ac:dyDescent="0.25">
      <c r="B61" s="34" t="s">
        <v>52</v>
      </c>
      <c r="E61" s="47"/>
      <c r="F61" s="47"/>
      <c r="G61" s="47"/>
    </row>
    <row r="62" spans="2:25" x14ac:dyDescent="0.25">
      <c r="B62" s="34" t="s">
        <v>53</v>
      </c>
      <c r="E62" s="47"/>
      <c r="F62" s="47"/>
      <c r="G62" s="47"/>
    </row>
    <row r="63" spans="2:25" x14ac:dyDescent="0.25">
      <c r="B63" s="34" t="s">
        <v>54</v>
      </c>
      <c r="E63" s="47"/>
      <c r="F63" s="47"/>
      <c r="G63" s="47"/>
    </row>
  </sheetData>
  <mergeCells count="8">
    <mergeCell ref="B2:Q2"/>
    <mergeCell ref="B3:Q3"/>
    <mergeCell ref="B4:Q4"/>
    <mergeCell ref="B5:Q5"/>
    <mergeCell ref="B7:B8"/>
    <mergeCell ref="C7:C8"/>
    <mergeCell ref="D7:D8"/>
    <mergeCell ref="E7:Q7"/>
  </mergeCells>
  <printOptions horizontalCentered="1"/>
  <pageMargins left="0.32" right="0.25" top="0.43" bottom="0.46"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ECDC-D6A5-437D-9096-B7E1427A577F}">
  <dimension ref="A2:AP215"/>
  <sheetViews>
    <sheetView showGridLines="0" topLeftCell="A77" zoomScale="80" zoomScaleNormal="80" workbookViewId="0">
      <selection activeCell="E8" sqref="E8:Q8"/>
    </sheetView>
  </sheetViews>
  <sheetFormatPr defaultColWidth="11.42578125" defaultRowHeight="15" x14ac:dyDescent="0.25"/>
  <cols>
    <col min="1" max="1" width="7.7109375" customWidth="1"/>
    <col min="2" max="2" width="124.140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6" ht="28.5" x14ac:dyDescent="0.25">
      <c r="B2" s="324" t="s">
        <v>0</v>
      </c>
      <c r="C2" s="325"/>
      <c r="D2" s="325"/>
      <c r="E2" s="325"/>
      <c r="F2" s="325"/>
      <c r="G2" s="325"/>
      <c r="H2" s="325"/>
      <c r="I2" s="325"/>
      <c r="J2" s="325"/>
      <c r="K2" s="325"/>
      <c r="L2" s="325"/>
      <c r="M2" s="325"/>
      <c r="N2" s="325"/>
      <c r="O2" s="325"/>
      <c r="P2" s="325"/>
      <c r="Q2" s="325"/>
      <c r="R2" s="1"/>
    </row>
    <row r="3" spans="1:36" ht="21" x14ac:dyDescent="0.25">
      <c r="A3" s="2"/>
      <c r="B3" s="326" t="s">
        <v>1</v>
      </c>
      <c r="C3" s="327"/>
      <c r="D3" s="327"/>
      <c r="E3" s="327"/>
      <c r="F3" s="327"/>
      <c r="G3" s="327"/>
      <c r="H3" s="327"/>
      <c r="I3" s="327"/>
      <c r="J3" s="327"/>
      <c r="K3" s="327"/>
      <c r="L3" s="327"/>
      <c r="M3" s="327"/>
      <c r="N3" s="327"/>
      <c r="O3" s="327"/>
      <c r="P3" s="327"/>
      <c r="Q3" s="327"/>
      <c r="R3" s="3"/>
    </row>
    <row r="4" spans="1:36" ht="15.75" x14ac:dyDescent="0.25">
      <c r="A4" s="2"/>
      <c r="B4" s="328" t="s">
        <v>2</v>
      </c>
      <c r="C4" s="329"/>
      <c r="D4" s="329"/>
      <c r="E4" s="329"/>
      <c r="F4" s="329"/>
      <c r="G4" s="329"/>
      <c r="H4" s="329"/>
      <c r="I4" s="329"/>
      <c r="J4" s="329"/>
      <c r="K4" s="329"/>
      <c r="L4" s="329"/>
      <c r="M4" s="329"/>
      <c r="N4" s="329"/>
      <c r="O4" s="329"/>
      <c r="P4" s="329"/>
      <c r="Q4" s="329"/>
      <c r="R4" s="3"/>
    </row>
    <row r="5" spans="1:36" ht="15.75" x14ac:dyDescent="0.25">
      <c r="A5" s="2"/>
      <c r="B5" s="328" t="s">
        <v>3</v>
      </c>
      <c r="C5" s="329"/>
      <c r="D5" s="329"/>
      <c r="E5" s="329"/>
      <c r="F5" s="329"/>
      <c r="G5" s="329"/>
      <c r="H5" s="329"/>
      <c r="I5" s="329"/>
      <c r="J5" s="329"/>
      <c r="K5" s="329"/>
      <c r="L5" s="329"/>
      <c r="M5" s="329"/>
      <c r="N5" s="329"/>
      <c r="O5" s="329"/>
      <c r="P5" s="329"/>
      <c r="Q5" s="329"/>
      <c r="R5" s="3"/>
    </row>
    <row r="6" spans="1:36" x14ac:dyDescent="0.25">
      <c r="A6" s="2"/>
      <c r="B6" s="330"/>
      <c r="C6" s="331"/>
      <c r="D6" s="331"/>
      <c r="E6" s="331"/>
      <c r="F6" s="331"/>
      <c r="G6" s="331"/>
      <c r="H6" s="331"/>
      <c r="I6" s="331"/>
      <c r="J6" s="331"/>
      <c r="K6" s="331"/>
      <c r="L6" s="331"/>
      <c r="M6" s="331"/>
      <c r="N6" s="331"/>
      <c r="O6" s="331"/>
      <c r="P6" s="331"/>
      <c r="Q6" s="331"/>
      <c r="R6" s="3"/>
    </row>
    <row r="7" spans="1:36" x14ac:dyDescent="0.25">
      <c r="A7" s="2"/>
      <c r="B7" s="4" t="s">
        <v>305</v>
      </c>
      <c r="C7" s="96"/>
      <c r="D7" s="96"/>
      <c r="Q7" s="16" t="s">
        <v>5</v>
      </c>
    </row>
    <row r="8" spans="1:36" ht="15" customHeight="1" x14ac:dyDescent="0.25">
      <c r="B8" s="320" t="s">
        <v>6</v>
      </c>
      <c r="C8" s="161" t="s">
        <v>264</v>
      </c>
      <c r="D8" s="354" t="s">
        <v>8</v>
      </c>
      <c r="E8" s="321" t="s">
        <v>9</v>
      </c>
      <c r="F8" s="322"/>
      <c r="G8" s="322"/>
      <c r="H8" s="322"/>
      <c r="I8" s="322"/>
      <c r="J8" s="322"/>
      <c r="K8" s="322"/>
      <c r="L8" s="322"/>
      <c r="M8" s="322"/>
      <c r="N8" s="322"/>
      <c r="O8" s="322"/>
      <c r="P8" s="322"/>
      <c r="Q8" s="323"/>
    </row>
    <row r="9" spans="1:36" x14ac:dyDescent="0.25">
      <c r="B9" s="320"/>
      <c r="C9" s="162" t="s">
        <v>306</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36" x14ac:dyDescent="0.25">
      <c r="B10" s="24" t="s">
        <v>11</v>
      </c>
      <c r="C10" s="127">
        <f t="shared" ref="C10:O10" si="0">C11+C18+C21+C25</f>
        <v>197661015514</v>
      </c>
      <c r="D10" s="127">
        <f t="shared" si="0"/>
        <v>220359124738.16</v>
      </c>
      <c r="E10" s="127">
        <f t="shared" si="0"/>
        <v>12253669181.339998</v>
      </c>
      <c r="F10" s="127">
        <f t="shared" si="0"/>
        <v>13891463578.92</v>
      </c>
      <c r="G10" s="127">
        <f t="shared" si="0"/>
        <v>15716062460.849998</v>
      </c>
      <c r="H10" s="127">
        <f t="shared" si="0"/>
        <v>14970950024.509998</v>
      </c>
      <c r="I10" s="127">
        <f t="shared" si="0"/>
        <v>15532711355.35</v>
      </c>
      <c r="J10" s="127">
        <f t="shared" si="0"/>
        <v>15550561077.119999</v>
      </c>
      <c r="K10" s="127">
        <f t="shared" si="0"/>
        <v>15434921960.470001</v>
      </c>
      <c r="L10" s="127">
        <f t="shared" si="0"/>
        <v>14988207111.76</v>
      </c>
      <c r="M10" s="127">
        <f t="shared" si="0"/>
        <v>17362532977.68</v>
      </c>
      <c r="N10" s="127">
        <f t="shared" si="0"/>
        <v>20274951115.02</v>
      </c>
      <c r="O10" s="127">
        <f t="shared" si="0"/>
        <v>23130373126.400002</v>
      </c>
      <c r="P10" s="127">
        <f>P11+P18+P21+P25</f>
        <v>35666817036.559998</v>
      </c>
      <c r="Q10" s="127">
        <f t="shared" ref="Q10:Q52" si="1">E10+F10+G10+H10+I10+J10+K10+L10+M10+O10+N10+P10</f>
        <v>214773221005.97998</v>
      </c>
      <c r="R10" s="12"/>
      <c r="S10" s="12"/>
      <c r="T10" s="12"/>
      <c r="U10" s="12"/>
      <c r="V10" s="12"/>
      <c r="W10" s="5"/>
      <c r="X10" s="5"/>
      <c r="Y10" s="5"/>
      <c r="Z10" s="5"/>
      <c r="AA10" s="5"/>
      <c r="AB10" s="5"/>
      <c r="AC10" s="5"/>
      <c r="AD10" s="117"/>
      <c r="AE10" s="117"/>
      <c r="AF10" s="117"/>
      <c r="AG10" s="117"/>
      <c r="AH10" s="117"/>
      <c r="AI10" s="117"/>
      <c r="AJ10" s="117"/>
    </row>
    <row r="11" spans="1:36" x14ac:dyDescent="0.25">
      <c r="B11" s="28" t="s">
        <v>102</v>
      </c>
      <c r="C11" s="128">
        <f t="shared" ref="C11:O11" si="2">SUM(C12:C17)</f>
        <v>87046015519</v>
      </c>
      <c r="D11" s="128">
        <f t="shared" si="2"/>
        <v>100918669111</v>
      </c>
      <c r="E11" s="128">
        <f t="shared" si="2"/>
        <v>5636228464.079999</v>
      </c>
      <c r="F11" s="128">
        <f t="shared" si="2"/>
        <v>5947280224.1300001</v>
      </c>
      <c r="G11" s="128">
        <f t="shared" si="2"/>
        <v>6511404387.3200006</v>
      </c>
      <c r="H11" s="128">
        <f t="shared" si="2"/>
        <v>6346256257.039999</v>
      </c>
      <c r="I11" s="128">
        <f t="shared" si="2"/>
        <v>6956878221.1699982</v>
      </c>
      <c r="J11" s="128">
        <f t="shared" si="2"/>
        <v>7135807016.6599998</v>
      </c>
      <c r="K11" s="128">
        <f t="shared" si="2"/>
        <v>6617263802.7300014</v>
      </c>
      <c r="L11" s="128">
        <f t="shared" si="2"/>
        <v>6245291461.8000002</v>
      </c>
      <c r="M11" s="128">
        <f t="shared" si="2"/>
        <v>8595949255.3700008</v>
      </c>
      <c r="N11" s="128">
        <f t="shared" si="2"/>
        <v>10623345245.590002</v>
      </c>
      <c r="O11" s="128">
        <f t="shared" si="2"/>
        <v>8778873159.8899994</v>
      </c>
      <c r="P11" s="128">
        <f>SUM(P12:P17)</f>
        <v>17831921903.990002</v>
      </c>
      <c r="Q11" s="128">
        <f t="shared" si="1"/>
        <v>97226499399.770004</v>
      </c>
      <c r="R11" s="128"/>
      <c r="S11" s="12"/>
      <c r="T11" s="12"/>
      <c r="U11" s="12"/>
      <c r="V11" s="12"/>
      <c r="W11" s="5"/>
      <c r="X11" s="5"/>
      <c r="Y11" s="5"/>
      <c r="Z11" s="5"/>
      <c r="AA11" s="5"/>
      <c r="AB11" s="5"/>
      <c r="AC11" s="5"/>
      <c r="AD11" s="117"/>
      <c r="AE11" s="117"/>
      <c r="AF11" s="117"/>
      <c r="AG11" s="117"/>
      <c r="AH11" s="117"/>
      <c r="AI11" s="117"/>
      <c r="AJ11" s="117"/>
    </row>
    <row r="12" spans="1:36" x14ac:dyDescent="0.25">
      <c r="B12" s="29" t="s">
        <v>103</v>
      </c>
      <c r="C12" s="129">
        <v>6812206022</v>
      </c>
      <c r="D12" s="129">
        <v>7845991127</v>
      </c>
      <c r="E12" s="133">
        <v>567683811.82999992</v>
      </c>
      <c r="F12" s="133">
        <v>569349645.18000007</v>
      </c>
      <c r="G12" s="133">
        <v>576144727.02999997</v>
      </c>
      <c r="H12" s="133">
        <v>636082983.70999992</v>
      </c>
      <c r="I12" s="133">
        <v>566753544.94000006</v>
      </c>
      <c r="J12" s="133">
        <v>566618642</v>
      </c>
      <c r="K12" s="133">
        <v>568657595.01999998</v>
      </c>
      <c r="L12" s="133">
        <v>566773752.31999993</v>
      </c>
      <c r="M12" s="133">
        <v>568479414.9799999</v>
      </c>
      <c r="N12" s="133">
        <v>1049550167</v>
      </c>
      <c r="O12" s="133">
        <v>549550167.01999998</v>
      </c>
      <c r="P12" s="133">
        <v>1060346675.97</v>
      </c>
      <c r="Q12" s="129">
        <f t="shared" si="1"/>
        <v>7845991126.999999</v>
      </c>
      <c r="R12" s="12"/>
      <c r="S12" s="12"/>
      <c r="T12" s="12"/>
      <c r="U12" s="12"/>
      <c r="V12" s="12"/>
      <c r="W12" s="5"/>
      <c r="X12" s="5"/>
      <c r="Y12" s="5"/>
      <c r="Z12" s="5"/>
      <c r="AA12" s="5"/>
      <c r="AB12" s="5"/>
      <c r="AC12" s="5"/>
      <c r="AD12" s="117"/>
      <c r="AE12" s="117"/>
      <c r="AF12" s="117"/>
      <c r="AG12" s="117"/>
      <c r="AH12" s="117"/>
      <c r="AI12" s="117"/>
      <c r="AJ12" s="117"/>
    </row>
    <row r="13" spans="1:36" x14ac:dyDescent="0.25">
      <c r="B13" s="29" t="s">
        <v>104</v>
      </c>
      <c r="C13" s="129">
        <v>47551226651</v>
      </c>
      <c r="D13" s="129">
        <v>49898144020.460014</v>
      </c>
      <c r="E13" s="133">
        <v>2267037683.6699996</v>
      </c>
      <c r="F13" s="133">
        <v>2649661507.5199995</v>
      </c>
      <c r="G13" s="133">
        <v>3035193824.3099999</v>
      </c>
      <c r="H13" s="133">
        <v>2997884466.77</v>
      </c>
      <c r="I13" s="133">
        <v>3645424716.3999991</v>
      </c>
      <c r="J13" s="133">
        <v>3518301689.21</v>
      </c>
      <c r="K13" s="133">
        <v>3323921246.9200006</v>
      </c>
      <c r="L13" s="133">
        <v>2988380627.0899997</v>
      </c>
      <c r="M13" s="133">
        <v>3388638668.6799998</v>
      </c>
      <c r="N13" s="133">
        <v>4748007612.710001</v>
      </c>
      <c r="O13" s="133">
        <v>4742139006.4499998</v>
      </c>
      <c r="P13" s="133">
        <v>9063116591.2600002</v>
      </c>
      <c r="Q13" s="129">
        <f t="shared" si="1"/>
        <v>46367707640.990005</v>
      </c>
      <c r="R13" s="12"/>
      <c r="S13" s="12"/>
      <c r="T13" s="12"/>
      <c r="U13" s="12"/>
      <c r="V13" s="12"/>
      <c r="W13" s="5"/>
      <c r="X13" s="5"/>
      <c r="Y13" s="5"/>
      <c r="Z13" s="5"/>
      <c r="AA13" s="5"/>
      <c r="AB13" s="5"/>
      <c r="AC13" s="5"/>
      <c r="AD13" s="117"/>
      <c r="AE13" s="117"/>
      <c r="AF13" s="117"/>
      <c r="AG13" s="117"/>
      <c r="AH13" s="117"/>
      <c r="AI13" s="117"/>
      <c r="AJ13" s="117"/>
    </row>
    <row r="14" spans="1:36" x14ac:dyDescent="0.25">
      <c r="B14" s="29" t="s">
        <v>247</v>
      </c>
      <c r="C14" s="129">
        <v>23088519887</v>
      </c>
      <c r="D14" s="129">
        <v>27202029898.529995</v>
      </c>
      <c r="E14" s="129">
        <v>2019909705.8</v>
      </c>
      <c r="F14" s="129">
        <v>1929817283.51</v>
      </c>
      <c r="G14" s="129">
        <v>2109007764.9299998</v>
      </c>
      <c r="H14" s="129">
        <v>1910273009.0799999</v>
      </c>
      <c r="I14" s="129">
        <v>1955104161.0999999</v>
      </c>
      <c r="J14" s="129">
        <v>2239647094.9200001</v>
      </c>
      <c r="K14" s="129">
        <v>1938538284.6900001</v>
      </c>
      <c r="L14" s="129">
        <v>1902592624.8</v>
      </c>
      <c r="M14" s="129">
        <v>2650690653.4200001</v>
      </c>
      <c r="N14" s="129">
        <v>2402647215.8199997</v>
      </c>
      <c r="O14" s="129">
        <v>2661097306.5300002</v>
      </c>
      <c r="P14" s="129">
        <v>3377630247.1100001</v>
      </c>
      <c r="Q14" s="129">
        <f t="shared" si="1"/>
        <v>27096955351.709999</v>
      </c>
      <c r="R14" s="12"/>
      <c r="S14" s="12"/>
      <c r="T14" s="12"/>
      <c r="U14" s="12"/>
      <c r="V14" s="12"/>
      <c r="W14" s="5"/>
      <c r="X14" s="5"/>
      <c r="Y14" s="5"/>
      <c r="Z14" s="5"/>
      <c r="AA14" s="5"/>
      <c r="AB14" s="5"/>
      <c r="AC14" s="5"/>
      <c r="AD14" s="117"/>
      <c r="AE14" s="117"/>
      <c r="AF14" s="117"/>
      <c r="AG14" s="117"/>
      <c r="AH14" s="117"/>
      <c r="AI14" s="117"/>
      <c r="AJ14" s="117"/>
    </row>
    <row r="15" spans="1:36" x14ac:dyDescent="0.25">
      <c r="B15" s="29" t="s">
        <v>228</v>
      </c>
      <c r="C15" s="129">
        <v>8958116906</v>
      </c>
      <c r="D15" s="129">
        <v>15263941814.530001</v>
      </c>
      <c r="E15" s="129">
        <v>746509722.66999996</v>
      </c>
      <c r="F15" s="129">
        <v>746568056</v>
      </c>
      <c r="G15" s="129">
        <v>746568056</v>
      </c>
      <c r="H15" s="129">
        <v>746564634</v>
      </c>
      <c r="I15" s="129">
        <v>746564634</v>
      </c>
      <c r="J15" s="129">
        <v>746564634</v>
      </c>
      <c r="K15" s="129">
        <v>746564634</v>
      </c>
      <c r="L15" s="129">
        <v>746564634</v>
      </c>
      <c r="M15" s="129">
        <v>1946564634</v>
      </c>
      <c r="N15" s="129">
        <v>2352306209.1900001</v>
      </c>
      <c r="O15" s="129">
        <v>746327133.99000001</v>
      </c>
      <c r="P15" s="129">
        <v>4246274775.3099999</v>
      </c>
      <c r="Q15" s="129">
        <f t="shared" si="1"/>
        <v>15263941757.16</v>
      </c>
      <c r="R15" s="105"/>
      <c r="S15" s="105"/>
      <c r="T15" s="105"/>
      <c r="U15" s="105"/>
      <c r="V15" s="105"/>
      <c r="W15" s="5"/>
      <c r="X15" s="5"/>
      <c r="Y15" s="5"/>
      <c r="Z15" s="5"/>
      <c r="AA15" s="5"/>
      <c r="AB15" s="5"/>
      <c r="AC15" s="5"/>
      <c r="AD15" s="117"/>
      <c r="AE15" s="117"/>
      <c r="AF15" s="117"/>
      <c r="AG15" s="117"/>
      <c r="AH15" s="117"/>
      <c r="AI15" s="117"/>
      <c r="AJ15" s="117"/>
    </row>
    <row r="16" spans="1:36" x14ac:dyDescent="0.25">
      <c r="B16" s="29" t="s">
        <v>307</v>
      </c>
      <c r="C16" s="129">
        <v>624569653</v>
      </c>
      <c r="D16" s="129">
        <v>695949863.08000004</v>
      </c>
      <c r="E16" s="129">
        <v>35087540.110000007</v>
      </c>
      <c r="F16" s="129">
        <v>51883731.920000002</v>
      </c>
      <c r="G16" s="129">
        <v>44490015.049999997</v>
      </c>
      <c r="H16" s="129">
        <v>55451163.480000004</v>
      </c>
      <c r="I16" s="129">
        <v>43031164.730000004</v>
      </c>
      <c r="J16" s="129">
        <v>64674956.530000009</v>
      </c>
      <c r="K16" s="129">
        <v>39582042.100000001</v>
      </c>
      <c r="L16" s="129">
        <v>40979823.590000004</v>
      </c>
      <c r="M16" s="129">
        <v>41575884.290000007</v>
      </c>
      <c r="N16" s="129">
        <v>70834040.870000005</v>
      </c>
      <c r="O16" s="129">
        <v>79759545.900000006</v>
      </c>
      <c r="P16" s="129">
        <v>83317626.939999998</v>
      </c>
      <c r="Q16" s="129">
        <f t="shared" si="1"/>
        <v>650667535.51000023</v>
      </c>
      <c r="R16" s="105"/>
      <c r="S16" s="105"/>
      <c r="T16" s="105"/>
      <c r="U16" s="105"/>
      <c r="V16" s="105"/>
      <c r="W16" s="5"/>
      <c r="X16" s="5"/>
      <c r="Y16" s="5"/>
      <c r="Z16" s="5"/>
      <c r="AA16" s="5"/>
      <c r="AB16" s="5"/>
      <c r="AC16" s="5"/>
      <c r="AD16" s="117"/>
      <c r="AE16" s="117"/>
      <c r="AF16" s="117"/>
      <c r="AG16" s="117"/>
      <c r="AH16" s="117"/>
      <c r="AI16" s="117"/>
      <c r="AJ16" s="117"/>
    </row>
    <row r="17" spans="2:36" x14ac:dyDescent="0.25">
      <c r="B17" s="29" t="s">
        <v>273</v>
      </c>
      <c r="C17" s="129">
        <v>11376400</v>
      </c>
      <c r="D17" s="129">
        <v>12612387.4</v>
      </c>
      <c r="E17" s="129">
        <v>0</v>
      </c>
      <c r="F17" s="129"/>
      <c r="G17" s="129"/>
      <c r="H17" s="129"/>
      <c r="I17" s="129"/>
      <c r="J17" s="129"/>
      <c r="K17" s="129"/>
      <c r="L17" s="129"/>
      <c r="M17" s="129"/>
      <c r="N17" s="129">
        <v>0</v>
      </c>
      <c r="O17" s="129"/>
      <c r="P17" s="129">
        <v>1235987.3999999999</v>
      </c>
      <c r="Q17" s="129">
        <f t="shared" si="1"/>
        <v>1235987.3999999999</v>
      </c>
      <c r="R17" s="105"/>
      <c r="S17" s="105"/>
      <c r="T17" s="105"/>
      <c r="U17" s="105"/>
      <c r="V17" s="105"/>
      <c r="W17" s="5"/>
      <c r="X17" s="5"/>
      <c r="Y17" s="5"/>
      <c r="Z17" s="5"/>
      <c r="AA17" s="5"/>
      <c r="AB17" s="5"/>
      <c r="AC17" s="5"/>
      <c r="AD17" s="117"/>
      <c r="AE17" s="117"/>
      <c r="AF17" s="117"/>
      <c r="AG17" s="117"/>
      <c r="AH17" s="117"/>
      <c r="AI17" s="117"/>
      <c r="AJ17" s="117"/>
    </row>
    <row r="18" spans="2:36" x14ac:dyDescent="0.25">
      <c r="B18" s="28" t="s">
        <v>108</v>
      </c>
      <c r="C18" s="128">
        <f t="shared" ref="C18:P18" si="3">SUM(C19:C20)</f>
        <v>11590710886</v>
      </c>
      <c r="D18" s="128">
        <f t="shared" si="3"/>
        <v>12115133853.139999</v>
      </c>
      <c r="E18" s="128">
        <f t="shared" si="3"/>
        <v>682041923.63</v>
      </c>
      <c r="F18" s="128">
        <f t="shared" si="3"/>
        <v>921002189.56000006</v>
      </c>
      <c r="G18" s="128">
        <f t="shared" si="3"/>
        <v>995025638.02999997</v>
      </c>
      <c r="H18" s="128">
        <f t="shared" si="3"/>
        <v>849181388.53999996</v>
      </c>
      <c r="I18" s="128">
        <f t="shared" si="3"/>
        <v>1244276426.0999999</v>
      </c>
      <c r="J18" s="128">
        <f t="shared" si="3"/>
        <v>905526830.02999997</v>
      </c>
      <c r="K18" s="128">
        <f t="shared" si="3"/>
        <v>1015637739.41</v>
      </c>
      <c r="L18" s="128">
        <f t="shared" si="3"/>
        <v>855955049.20000005</v>
      </c>
      <c r="M18" s="128">
        <f t="shared" si="3"/>
        <v>982574450.41999996</v>
      </c>
      <c r="N18" s="128">
        <f t="shared" si="3"/>
        <v>1083114491.3299999</v>
      </c>
      <c r="O18" s="128">
        <f t="shared" si="3"/>
        <v>977395640.10000002</v>
      </c>
      <c r="P18" s="128">
        <f t="shared" si="3"/>
        <v>1496050002.51</v>
      </c>
      <c r="Q18" s="128">
        <f t="shared" si="1"/>
        <v>12007781768.860001</v>
      </c>
      <c r="R18" s="104"/>
      <c r="S18" s="104"/>
      <c r="T18" s="104"/>
      <c r="U18" s="104"/>
      <c r="V18" s="104"/>
      <c r="W18" s="5"/>
      <c r="X18" s="5"/>
      <c r="Y18" s="5"/>
      <c r="Z18" s="5"/>
      <c r="AA18" s="5"/>
      <c r="AB18" s="5"/>
      <c r="AC18" s="5"/>
      <c r="AD18" s="117"/>
      <c r="AE18" s="117"/>
      <c r="AF18" s="117"/>
      <c r="AG18" s="117"/>
      <c r="AH18" s="117"/>
      <c r="AI18" s="117"/>
      <c r="AJ18" s="117"/>
    </row>
    <row r="19" spans="2:36" x14ac:dyDescent="0.25">
      <c r="B19" s="29" t="s">
        <v>248</v>
      </c>
      <c r="C19" s="129">
        <v>3716614687</v>
      </c>
      <c r="D19" s="129">
        <v>4136125410.2899995</v>
      </c>
      <c r="E19" s="133">
        <v>115112301.84</v>
      </c>
      <c r="F19" s="133">
        <v>158531989.11999997</v>
      </c>
      <c r="G19" s="133">
        <v>401328376.61000001</v>
      </c>
      <c r="H19" s="133">
        <v>240648885.81999999</v>
      </c>
      <c r="I19" s="133">
        <v>565237647.62</v>
      </c>
      <c r="J19" s="133">
        <v>293106515.00999999</v>
      </c>
      <c r="K19" s="133">
        <v>323113620.98000002</v>
      </c>
      <c r="L19" s="133">
        <v>231051528.08000001</v>
      </c>
      <c r="M19" s="133">
        <v>376919150.89999998</v>
      </c>
      <c r="N19" s="133">
        <v>454334950.89999998</v>
      </c>
      <c r="O19" s="133">
        <v>339478046.13999999</v>
      </c>
      <c r="P19" s="133">
        <v>546445607.91999996</v>
      </c>
      <c r="Q19" s="129">
        <f t="shared" si="1"/>
        <v>4045308620.9400001</v>
      </c>
      <c r="R19" s="105"/>
      <c r="S19" s="105"/>
      <c r="T19" s="105"/>
      <c r="U19" s="105"/>
      <c r="V19" s="105"/>
      <c r="W19" s="5"/>
      <c r="X19" s="5"/>
      <c r="Y19" s="5"/>
      <c r="Z19" s="5"/>
      <c r="AA19" s="5"/>
      <c r="AB19" s="5"/>
      <c r="AC19" s="5"/>
      <c r="AD19" s="117"/>
      <c r="AE19" s="117"/>
      <c r="AF19" s="117"/>
      <c r="AG19" s="117"/>
      <c r="AH19" s="117"/>
      <c r="AI19" s="117"/>
      <c r="AJ19" s="117"/>
    </row>
    <row r="20" spans="2:36" x14ac:dyDescent="0.25">
      <c r="B20" s="29" t="s">
        <v>110</v>
      </c>
      <c r="C20" s="129">
        <v>7874096199</v>
      </c>
      <c r="D20" s="129">
        <v>7979008442.8499994</v>
      </c>
      <c r="E20" s="133">
        <v>566929621.78999996</v>
      </c>
      <c r="F20" s="133">
        <v>762470200.44000006</v>
      </c>
      <c r="G20" s="133">
        <v>593697261.41999996</v>
      </c>
      <c r="H20" s="133">
        <v>608532502.72000003</v>
      </c>
      <c r="I20" s="133">
        <v>679038778.48000002</v>
      </c>
      <c r="J20" s="133">
        <v>612420315.01999998</v>
      </c>
      <c r="K20" s="133">
        <v>692524118.42999995</v>
      </c>
      <c r="L20" s="133">
        <v>624903521.12</v>
      </c>
      <c r="M20" s="133">
        <v>605655299.51999998</v>
      </c>
      <c r="N20" s="133">
        <v>628779540.42999995</v>
      </c>
      <c r="O20" s="133">
        <v>637917593.96000004</v>
      </c>
      <c r="P20" s="133">
        <v>949604394.59000003</v>
      </c>
      <c r="Q20" s="129">
        <f t="shared" si="1"/>
        <v>7962473147.920001</v>
      </c>
      <c r="R20" s="105"/>
      <c r="S20" s="105"/>
      <c r="T20" s="105"/>
      <c r="U20" s="105"/>
      <c r="V20" s="105"/>
      <c r="W20" s="5"/>
      <c r="X20" s="5"/>
      <c r="Y20" s="5"/>
      <c r="Z20" s="5"/>
      <c r="AA20" s="5"/>
      <c r="AB20" s="5"/>
      <c r="AC20" s="5"/>
      <c r="AD20" s="117"/>
      <c r="AE20" s="117"/>
      <c r="AF20" s="117"/>
      <c r="AG20" s="117"/>
      <c r="AH20" s="117"/>
      <c r="AI20" s="117"/>
      <c r="AJ20" s="117"/>
    </row>
    <row r="21" spans="2:36" x14ac:dyDescent="0.25">
      <c r="B21" s="28" t="s">
        <v>112</v>
      </c>
      <c r="C21" s="128">
        <f t="shared" ref="C21:P21" si="4">SUM(C22:C24)</f>
        <v>42631638927</v>
      </c>
      <c r="D21" s="128">
        <f t="shared" si="4"/>
        <v>45938719501.379997</v>
      </c>
      <c r="E21" s="128">
        <f t="shared" si="4"/>
        <v>2334352586.6600003</v>
      </c>
      <c r="F21" s="128">
        <f t="shared" si="4"/>
        <v>3029330862.8799996</v>
      </c>
      <c r="G21" s="128">
        <f t="shared" si="4"/>
        <v>3709841254.2799993</v>
      </c>
      <c r="H21" s="128">
        <f t="shared" si="4"/>
        <v>3221493195.5500002</v>
      </c>
      <c r="I21" s="128">
        <f t="shared" si="4"/>
        <v>3300094333.6200004</v>
      </c>
      <c r="J21" s="128">
        <f t="shared" si="4"/>
        <v>3556995195.79</v>
      </c>
      <c r="K21" s="128">
        <f t="shared" si="4"/>
        <v>3333759108.5599999</v>
      </c>
      <c r="L21" s="128">
        <f t="shared" si="4"/>
        <v>3521342577.9400001</v>
      </c>
      <c r="M21" s="128">
        <f t="shared" si="4"/>
        <v>3600588008.5899997</v>
      </c>
      <c r="N21" s="128">
        <f t="shared" si="4"/>
        <v>3361885597.7599993</v>
      </c>
      <c r="O21" s="128">
        <f t="shared" si="4"/>
        <v>6505891472.3699999</v>
      </c>
      <c r="P21" s="128">
        <f t="shared" si="4"/>
        <v>5648394331.4299994</v>
      </c>
      <c r="Q21" s="128">
        <f t="shared" si="1"/>
        <v>45123968525.43</v>
      </c>
      <c r="R21" s="104"/>
      <c r="S21" s="104"/>
      <c r="T21" s="104"/>
      <c r="U21" s="104"/>
      <c r="V21" s="104"/>
      <c r="W21" s="5"/>
      <c r="X21" s="5"/>
      <c r="Y21" s="5"/>
      <c r="Z21" s="5"/>
      <c r="AA21" s="5"/>
      <c r="AB21" s="5"/>
      <c r="AC21" s="5"/>
      <c r="AD21" s="117"/>
      <c r="AE21" s="117"/>
      <c r="AF21" s="117"/>
      <c r="AG21" s="117"/>
      <c r="AH21" s="117"/>
      <c r="AI21" s="117"/>
      <c r="AJ21" s="117"/>
    </row>
    <row r="22" spans="2:36" x14ac:dyDescent="0.25">
      <c r="B22" s="29" t="s">
        <v>113</v>
      </c>
      <c r="C22" s="129">
        <v>38920161756</v>
      </c>
      <c r="D22" s="129">
        <v>42597484174.379997</v>
      </c>
      <c r="E22" s="133">
        <v>2228346418.1200004</v>
      </c>
      <c r="F22" s="133">
        <v>2777085681.8999996</v>
      </c>
      <c r="G22" s="133">
        <v>3509573215.4199996</v>
      </c>
      <c r="H22" s="133">
        <v>3035086934.2599998</v>
      </c>
      <c r="I22" s="133">
        <v>3138216523.4900002</v>
      </c>
      <c r="J22" s="133">
        <v>3446310155.4499998</v>
      </c>
      <c r="K22" s="133">
        <v>3131705561.3499999</v>
      </c>
      <c r="L22" s="133">
        <v>3252761631.1599998</v>
      </c>
      <c r="M22" s="133">
        <v>3268428491.8199997</v>
      </c>
      <c r="N22" s="133">
        <v>3162249677.4699993</v>
      </c>
      <c r="O22" s="133">
        <v>6122040575.0500002</v>
      </c>
      <c r="P22" s="133">
        <v>5038333133.7999992</v>
      </c>
      <c r="Q22" s="129">
        <f t="shared" si="1"/>
        <v>42110137999.289993</v>
      </c>
      <c r="R22" s="105"/>
      <c r="S22" s="105"/>
      <c r="T22" s="105"/>
      <c r="U22" s="105"/>
      <c r="V22" s="105"/>
      <c r="W22" s="5"/>
      <c r="X22" s="5"/>
      <c r="Y22" s="5"/>
      <c r="Z22" s="5"/>
      <c r="AA22" s="5"/>
      <c r="AB22" s="5"/>
      <c r="AC22" s="5"/>
      <c r="AD22" s="117"/>
      <c r="AE22" s="117"/>
      <c r="AF22" s="117"/>
      <c r="AG22" s="117"/>
      <c r="AH22" s="117"/>
      <c r="AI22" s="117"/>
      <c r="AJ22" s="117"/>
    </row>
    <row r="23" spans="2:36" x14ac:dyDescent="0.25">
      <c r="B23" s="29" t="s">
        <v>308</v>
      </c>
      <c r="C23" s="129">
        <v>3641214862</v>
      </c>
      <c r="D23" s="129">
        <v>3268769372</v>
      </c>
      <c r="E23" s="133">
        <v>102063966.72</v>
      </c>
      <c r="F23" s="133">
        <v>246592430.79000002</v>
      </c>
      <c r="G23" s="133">
        <v>194287791.16</v>
      </c>
      <c r="H23" s="133">
        <v>182071116.99000001</v>
      </c>
      <c r="I23" s="133">
        <v>156093993.06</v>
      </c>
      <c r="J23" s="133">
        <v>105255714.67</v>
      </c>
      <c r="K23" s="133">
        <v>197438864.10000002</v>
      </c>
      <c r="L23" s="133">
        <v>263279122.30000001</v>
      </c>
      <c r="M23" s="133">
        <v>327244186.59000003</v>
      </c>
      <c r="N23" s="133">
        <v>195006899.36999997</v>
      </c>
      <c r="O23" s="133">
        <v>373766837.94000006</v>
      </c>
      <c r="P23" s="133">
        <v>600155438.13</v>
      </c>
      <c r="Q23" s="129">
        <f t="shared" si="1"/>
        <v>2943256361.8200002</v>
      </c>
      <c r="R23" s="12"/>
      <c r="S23" s="12"/>
      <c r="T23" s="12"/>
      <c r="U23" s="12"/>
      <c r="V23" s="12"/>
      <c r="W23" s="5"/>
      <c r="X23" s="5"/>
      <c r="Y23" s="5"/>
      <c r="Z23" s="5"/>
      <c r="AA23" s="5"/>
      <c r="AB23" s="5"/>
      <c r="AC23" s="5"/>
      <c r="AD23" s="117"/>
      <c r="AE23" s="117"/>
      <c r="AF23" s="117"/>
      <c r="AG23" s="117"/>
      <c r="AH23" s="117"/>
      <c r="AI23" s="117"/>
      <c r="AJ23" s="117"/>
    </row>
    <row r="24" spans="2:36" x14ac:dyDescent="0.25">
      <c r="B24" s="29" t="s">
        <v>309</v>
      </c>
      <c r="C24" s="129">
        <v>70262309</v>
      </c>
      <c r="D24" s="129">
        <v>72465955</v>
      </c>
      <c r="E24" s="129">
        <v>3942201.82</v>
      </c>
      <c r="F24" s="129">
        <v>5652750.1900000004</v>
      </c>
      <c r="G24" s="129">
        <v>5980247.7000000002</v>
      </c>
      <c r="H24" s="129">
        <v>4335144.3</v>
      </c>
      <c r="I24" s="129">
        <v>5783817.0700000003</v>
      </c>
      <c r="J24" s="129">
        <v>5429325.6699999999</v>
      </c>
      <c r="K24" s="129">
        <v>4614683.1100000003</v>
      </c>
      <c r="L24" s="129">
        <v>5301824.4799999995</v>
      </c>
      <c r="M24" s="129">
        <v>4915330.18</v>
      </c>
      <c r="N24" s="129">
        <v>4629020.92</v>
      </c>
      <c r="O24" s="129">
        <v>10084059.380000001</v>
      </c>
      <c r="P24" s="133">
        <v>9905759.5</v>
      </c>
      <c r="Q24" s="129">
        <f t="shared" si="1"/>
        <v>70574164.319999993</v>
      </c>
      <c r="R24" s="12"/>
      <c r="S24" s="12"/>
      <c r="T24" s="12"/>
      <c r="U24" s="12"/>
      <c r="V24" s="12"/>
      <c r="W24" s="5"/>
      <c r="X24" s="5"/>
      <c r="Y24" s="5"/>
      <c r="Z24" s="5"/>
      <c r="AA24" s="5"/>
      <c r="AB24" s="5"/>
      <c r="AC24" s="5"/>
      <c r="AD24" s="117"/>
      <c r="AE24" s="117"/>
      <c r="AF24" s="117"/>
      <c r="AG24" s="117"/>
      <c r="AH24" s="117"/>
      <c r="AI24" s="117"/>
      <c r="AJ24" s="117"/>
    </row>
    <row r="25" spans="2:36" x14ac:dyDescent="0.25">
      <c r="B25" s="28" t="s">
        <v>116</v>
      </c>
      <c r="C25" s="128">
        <f t="shared" ref="C25:O25" si="5">SUM(C26:C32)</f>
        <v>56392650182</v>
      </c>
      <c r="D25" s="128">
        <f t="shared" si="5"/>
        <v>61386602272.640007</v>
      </c>
      <c r="E25" s="128">
        <f t="shared" si="5"/>
        <v>3601046206.9699998</v>
      </c>
      <c r="F25" s="128">
        <f t="shared" si="5"/>
        <v>3993850302.3500004</v>
      </c>
      <c r="G25" s="128">
        <f t="shared" si="5"/>
        <v>4499791181.2200003</v>
      </c>
      <c r="H25" s="128">
        <f t="shared" si="5"/>
        <v>4554019183.3800001</v>
      </c>
      <c r="I25" s="128">
        <f t="shared" si="5"/>
        <v>4031462374.4600005</v>
      </c>
      <c r="J25" s="128">
        <f t="shared" si="5"/>
        <v>3952232034.6400003</v>
      </c>
      <c r="K25" s="128">
        <f t="shared" si="5"/>
        <v>4468261309.7699995</v>
      </c>
      <c r="L25" s="128">
        <f t="shared" si="5"/>
        <v>4365618022.8199997</v>
      </c>
      <c r="M25" s="128">
        <f t="shared" si="5"/>
        <v>4183421263.3000002</v>
      </c>
      <c r="N25" s="128">
        <f t="shared" si="5"/>
        <v>5206605780.3400002</v>
      </c>
      <c r="O25" s="128">
        <f t="shared" si="5"/>
        <v>6868212854.0400009</v>
      </c>
      <c r="P25" s="128">
        <f>SUM(P26:P32)</f>
        <v>10690450798.629999</v>
      </c>
      <c r="Q25" s="128">
        <f t="shared" si="1"/>
        <v>60414971311.920006</v>
      </c>
      <c r="R25" s="12"/>
      <c r="S25" s="12"/>
      <c r="T25" s="12"/>
      <c r="U25" s="12"/>
      <c r="V25" s="12"/>
      <c r="W25" s="5"/>
      <c r="X25" s="5"/>
      <c r="Y25" s="5"/>
      <c r="Z25" s="5"/>
      <c r="AA25" s="5"/>
      <c r="AB25" s="5"/>
      <c r="AC25" s="5"/>
      <c r="AD25" s="117"/>
      <c r="AE25" s="117"/>
      <c r="AF25" s="117"/>
      <c r="AG25" s="117"/>
      <c r="AH25" s="117"/>
      <c r="AI25" s="117"/>
      <c r="AJ25" s="117"/>
    </row>
    <row r="26" spans="2:36" x14ac:dyDescent="0.25">
      <c r="B26" s="29" t="s">
        <v>117</v>
      </c>
      <c r="C26" s="129">
        <v>28731119006</v>
      </c>
      <c r="D26" s="129">
        <v>28608255615.590008</v>
      </c>
      <c r="E26" s="133">
        <v>1570522540.75</v>
      </c>
      <c r="F26" s="133">
        <v>1592942196.5500002</v>
      </c>
      <c r="G26" s="133">
        <v>1849170291.1799998</v>
      </c>
      <c r="H26" s="133">
        <v>1967533389.0899999</v>
      </c>
      <c r="I26" s="133">
        <v>1867448580.5999999</v>
      </c>
      <c r="J26" s="133">
        <v>1727483887.8099999</v>
      </c>
      <c r="K26" s="133">
        <v>2047792667.8499999</v>
      </c>
      <c r="L26" s="133">
        <v>1967318364.6099999</v>
      </c>
      <c r="M26" s="133">
        <v>2010713363.3599999</v>
      </c>
      <c r="N26" s="133">
        <v>2680832808.4000001</v>
      </c>
      <c r="O26" s="133">
        <v>4111047910.1300001</v>
      </c>
      <c r="P26" s="129">
        <v>4903209814.3800001</v>
      </c>
      <c r="Q26" s="129">
        <f t="shared" si="1"/>
        <v>28296015814.710003</v>
      </c>
      <c r="R26" s="12"/>
      <c r="S26" s="12"/>
      <c r="T26" s="12"/>
      <c r="U26" s="12"/>
      <c r="V26" s="12"/>
      <c r="W26" s="5"/>
      <c r="X26" s="5"/>
      <c r="Y26" s="5"/>
      <c r="Z26" s="5"/>
      <c r="AA26" s="5"/>
      <c r="AB26" s="5"/>
      <c r="AC26" s="5"/>
      <c r="AD26" s="117"/>
      <c r="AE26" s="117"/>
      <c r="AF26" s="117"/>
      <c r="AG26" s="117"/>
      <c r="AH26" s="117"/>
      <c r="AI26" s="117"/>
      <c r="AJ26" s="117"/>
    </row>
    <row r="27" spans="2:36" x14ac:dyDescent="0.25">
      <c r="B27" s="29" t="s">
        <v>274</v>
      </c>
      <c r="C27" s="129">
        <v>562621270</v>
      </c>
      <c r="D27" s="129">
        <v>1028363340.5600001</v>
      </c>
      <c r="E27" s="133">
        <v>35725472.609999999</v>
      </c>
      <c r="F27" s="133">
        <v>87346783.819999993</v>
      </c>
      <c r="G27" s="133">
        <v>73140180.200000003</v>
      </c>
      <c r="H27" s="133">
        <v>39312992.289999999</v>
      </c>
      <c r="I27" s="133">
        <v>103409456.90000001</v>
      </c>
      <c r="J27" s="133">
        <v>67725744.590000004</v>
      </c>
      <c r="K27" s="133">
        <v>52299518.089999996</v>
      </c>
      <c r="L27" s="133">
        <v>95599027.680000007</v>
      </c>
      <c r="M27" s="133">
        <v>82134436</v>
      </c>
      <c r="N27" s="133">
        <v>85900361.959999993</v>
      </c>
      <c r="O27" s="133">
        <v>124592509.70999999</v>
      </c>
      <c r="P27" s="129">
        <v>162996823.37</v>
      </c>
      <c r="Q27" s="129">
        <f t="shared" si="1"/>
        <v>1010183307.22</v>
      </c>
      <c r="R27" s="12"/>
      <c r="S27" s="12"/>
      <c r="T27" s="12"/>
      <c r="U27" s="12"/>
      <c r="V27" s="12"/>
      <c r="W27" s="5"/>
      <c r="X27" s="5"/>
      <c r="Y27" s="5"/>
      <c r="Z27" s="5"/>
      <c r="AA27" s="5"/>
      <c r="AB27" s="5"/>
      <c r="AC27" s="5"/>
      <c r="AD27" s="117"/>
      <c r="AE27" s="117"/>
      <c r="AF27" s="117"/>
      <c r="AG27" s="117"/>
      <c r="AH27" s="117"/>
      <c r="AI27" s="117"/>
      <c r="AJ27" s="117"/>
    </row>
    <row r="28" spans="2:36" x14ac:dyDescent="0.25">
      <c r="B28" s="29" t="s">
        <v>118</v>
      </c>
      <c r="C28" s="129">
        <v>17673625978</v>
      </c>
      <c r="D28" s="129">
        <v>20850241068.25</v>
      </c>
      <c r="E28" s="133">
        <v>1339727149.8400002</v>
      </c>
      <c r="F28" s="133">
        <v>1311109106.95</v>
      </c>
      <c r="G28" s="133">
        <v>1768378289.4100001</v>
      </c>
      <c r="H28" s="133">
        <v>1766179165.6299999</v>
      </c>
      <c r="I28" s="133">
        <v>1326735147.9200001</v>
      </c>
      <c r="J28" s="133">
        <v>1501368244.3100002</v>
      </c>
      <c r="K28" s="133">
        <v>1643715465.3000002</v>
      </c>
      <c r="L28" s="133">
        <v>1428358034.7000003</v>
      </c>
      <c r="M28" s="133">
        <v>1341962135.3</v>
      </c>
      <c r="N28" s="133">
        <v>1443118726.9300001</v>
      </c>
      <c r="O28" s="133">
        <v>1384244532.4400001</v>
      </c>
      <c r="P28" s="129">
        <v>4085846808.5999999</v>
      </c>
      <c r="Q28" s="129">
        <f t="shared" si="1"/>
        <v>20340742807.330002</v>
      </c>
      <c r="R28" s="12"/>
      <c r="S28" s="12"/>
      <c r="T28" s="12"/>
      <c r="U28" s="12"/>
      <c r="V28" s="12"/>
      <c r="W28" s="5"/>
      <c r="X28" s="5"/>
      <c r="Y28" s="5"/>
      <c r="Z28" s="5"/>
      <c r="AA28" s="5"/>
      <c r="AB28" s="5"/>
      <c r="AC28" s="5"/>
      <c r="AD28" s="117"/>
      <c r="AE28" s="117"/>
      <c r="AF28" s="117"/>
      <c r="AG28" s="117"/>
      <c r="AH28" s="117"/>
      <c r="AI28" s="117"/>
      <c r="AJ28" s="117"/>
    </row>
    <row r="29" spans="2:36" x14ac:dyDescent="0.25">
      <c r="B29" s="29" t="s">
        <v>119</v>
      </c>
      <c r="C29" s="129">
        <v>1385449978</v>
      </c>
      <c r="D29" s="129">
        <v>1479746210.47</v>
      </c>
      <c r="E29" s="133">
        <v>115173648.58</v>
      </c>
      <c r="F29" s="133">
        <v>115173648.58</v>
      </c>
      <c r="G29" s="133">
        <v>115173648.58</v>
      </c>
      <c r="H29" s="133">
        <v>115173648.58</v>
      </c>
      <c r="I29" s="133">
        <v>119436358.81999999</v>
      </c>
      <c r="J29" s="133">
        <v>115173648.58</v>
      </c>
      <c r="K29" s="133">
        <v>115173648.58</v>
      </c>
      <c r="L29" s="133">
        <v>119179707.23999999</v>
      </c>
      <c r="M29" s="133">
        <v>116883440.89999999</v>
      </c>
      <c r="N29" s="133">
        <v>116403715.3</v>
      </c>
      <c r="O29" s="133">
        <v>116506279.3</v>
      </c>
      <c r="P29" s="129">
        <v>199671351.05000001</v>
      </c>
      <c r="Q29" s="129">
        <f t="shared" si="1"/>
        <v>1479122744.0899999</v>
      </c>
      <c r="R29" s="12"/>
      <c r="S29" s="12"/>
      <c r="T29" s="12"/>
      <c r="U29" s="12"/>
      <c r="V29" s="12"/>
      <c r="W29" s="5"/>
      <c r="X29" s="5"/>
      <c r="Y29" s="5"/>
      <c r="Z29" s="5"/>
      <c r="AA29" s="5"/>
      <c r="AB29" s="5"/>
      <c r="AC29" s="5"/>
      <c r="AD29" s="117"/>
      <c r="AE29" s="117"/>
      <c r="AF29" s="117"/>
      <c r="AG29" s="117"/>
      <c r="AH29" s="117"/>
      <c r="AI29" s="117"/>
      <c r="AJ29" s="117"/>
    </row>
    <row r="30" spans="2:36" x14ac:dyDescent="0.25">
      <c r="B30" s="29" t="s">
        <v>120</v>
      </c>
      <c r="C30" s="129">
        <v>2563608348</v>
      </c>
      <c r="D30" s="129">
        <v>3191611791.2000003</v>
      </c>
      <c r="E30" s="133">
        <v>110374945.77000001</v>
      </c>
      <c r="F30" s="133">
        <v>157715550.23000002</v>
      </c>
      <c r="G30" s="133">
        <v>239926560.15000004</v>
      </c>
      <c r="H30" s="133">
        <v>213474226.53</v>
      </c>
      <c r="I30" s="133">
        <v>182802288.65000001</v>
      </c>
      <c r="J30" s="133">
        <v>160585895.75999999</v>
      </c>
      <c r="K30" s="133">
        <v>156474082.12</v>
      </c>
      <c r="L30" s="133">
        <v>173632617.98000002</v>
      </c>
      <c r="M30" s="133">
        <v>159978843.56999999</v>
      </c>
      <c r="N30" s="133">
        <v>401076957.81999999</v>
      </c>
      <c r="O30" s="133">
        <v>526068769.18000007</v>
      </c>
      <c r="P30" s="129">
        <v>588459433.32000005</v>
      </c>
      <c r="Q30" s="129">
        <f t="shared" si="1"/>
        <v>3070570171.0800004</v>
      </c>
      <c r="R30" s="12"/>
      <c r="S30" s="12"/>
      <c r="T30" s="12"/>
      <c r="U30" s="12"/>
      <c r="V30" s="12"/>
      <c r="W30" s="5"/>
      <c r="X30" s="5"/>
      <c r="Y30" s="5"/>
      <c r="Z30" s="5"/>
      <c r="AA30" s="5"/>
      <c r="AB30" s="5"/>
      <c r="AC30" s="5"/>
      <c r="AD30" s="117"/>
      <c r="AE30" s="117"/>
      <c r="AF30" s="117"/>
      <c r="AG30" s="117"/>
      <c r="AH30" s="117"/>
      <c r="AI30" s="117"/>
      <c r="AJ30" s="117"/>
    </row>
    <row r="31" spans="2:36" x14ac:dyDescent="0.25">
      <c r="B31" s="29" t="s">
        <v>310</v>
      </c>
      <c r="C31" s="129">
        <v>69018727</v>
      </c>
      <c r="D31" s="129">
        <v>69018727</v>
      </c>
      <c r="E31" s="133">
        <v>5284600</v>
      </c>
      <c r="F31" s="133">
        <v>5284600</v>
      </c>
      <c r="G31" s="133">
        <v>5284600</v>
      </c>
      <c r="H31" s="133">
        <v>5284600</v>
      </c>
      <c r="I31" s="133">
        <v>5284600</v>
      </c>
      <c r="J31" s="133">
        <v>5284600</v>
      </c>
      <c r="K31" s="133">
        <v>5284600</v>
      </c>
      <c r="L31" s="133">
        <v>5284600</v>
      </c>
      <c r="M31" s="133">
        <v>5284600</v>
      </c>
      <c r="N31" s="133">
        <v>5284600</v>
      </c>
      <c r="O31" s="133">
        <v>5284600</v>
      </c>
      <c r="P31" s="129">
        <v>5284600</v>
      </c>
      <c r="Q31" s="129">
        <f t="shared" si="1"/>
        <v>63415200</v>
      </c>
      <c r="R31" s="12"/>
      <c r="S31" s="12"/>
      <c r="T31" s="12"/>
      <c r="U31" s="12"/>
      <c r="V31" s="12"/>
      <c r="W31" s="5"/>
      <c r="X31" s="5"/>
      <c r="Y31" s="5"/>
      <c r="Z31" s="5"/>
      <c r="AA31" s="5"/>
      <c r="AB31" s="5"/>
      <c r="AC31" s="5"/>
      <c r="AD31" s="117"/>
      <c r="AE31" s="117"/>
      <c r="AF31" s="117"/>
      <c r="AG31" s="117"/>
      <c r="AH31" s="117"/>
      <c r="AI31" s="117"/>
      <c r="AJ31" s="117"/>
    </row>
    <row r="32" spans="2:36" x14ac:dyDescent="0.25">
      <c r="B32" s="23" t="s">
        <v>251</v>
      </c>
      <c r="C32" s="129">
        <v>5407206875</v>
      </c>
      <c r="D32" s="129">
        <v>6159365519.5700006</v>
      </c>
      <c r="E32" s="133">
        <v>424237849.42000002</v>
      </c>
      <c r="F32" s="133">
        <v>724278416.22000003</v>
      </c>
      <c r="G32" s="133">
        <v>448717611.69999993</v>
      </c>
      <c r="H32" s="133">
        <v>447061161.26000005</v>
      </c>
      <c r="I32" s="133">
        <v>426345941.56999999</v>
      </c>
      <c r="J32" s="133">
        <v>374610013.58999997</v>
      </c>
      <c r="K32" s="133">
        <v>447521327.82999998</v>
      </c>
      <c r="L32" s="133">
        <v>576245670.61000001</v>
      </c>
      <c r="M32" s="133">
        <v>466464444.17000002</v>
      </c>
      <c r="N32" s="133">
        <v>473988609.93000001</v>
      </c>
      <c r="O32" s="133">
        <v>600468253.27999997</v>
      </c>
      <c r="P32" s="129">
        <v>744981967.90999997</v>
      </c>
      <c r="Q32" s="129">
        <f t="shared" si="1"/>
        <v>6154921267.4899998</v>
      </c>
      <c r="R32" s="12"/>
      <c r="S32" s="12"/>
      <c r="T32" s="12"/>
      <c r="U32" s="12"/>
      <c r="V32" s="12"/>
      <c r="W32" s="5"/>
      <c r="X32" s="5"/>
      <c r="Y32" s="5"/>
      <c r="Z32" s="5"/>
      <c r="AA32" s="5"/>
      <c r="AB32" s="5"/>
      <c r="AC32" s="5"/>
      <c r="AD32" s="117"/>
      <c r="AE32" s="117"/>
      <c r="AF32" s="117"/>
      <c r="AG32" s="117"/>
      <c r="AH32" s="117"/>
      <c r="AI32" s="117"/>
      <c r="AJ32" s="117"/>
    </row>
    <row r="33" spans="2:39" x14ac:dyDescent="0.25">
      <c r="B33" s="24" t="s">
        <v>122</v>
      </c>
      <c r="C33" s="140">
        <f t="shared" ref="C33:O33" si="6">C34+C38+C43+C45+C51+C54+C60+C62+C64</f>
        <v>209176934582</v>
      </c>
      <c r="D33" s="140">
        <f t="shared" si="6"/>
        <v>247997642372.11005</v>
      </c>
      <c r="E33" s="127">
        <f t="shared" si="6"/>
        <v>15048116963.940001</v>
      </c>
      <c r="F33" s="127">
        <f t="shared" si="6"/>
        <v>15816124198.74</v>
      </c>
      <c r="G33" s="127">
        <f t="shared" si="6"/>
        <v>19027892454.219997</v>
      </c>
      <c r="H33" s="127">
        <f t="shared" si="6"/>
        <v>13723260482.250002</v>
      </c>
      <c r="I33" s="127">
        <f t="shared" si="6"/>
        <v>23419859197.190002</v>
      </c>
      <c r="J33" s="127">
        <f t="shared" si="6"/>
        <v>14303557753.400002</v>
      </c>
      <c r="K33" s="127">
        <f t="shared" si="6"/>
        <v>14487865712.999998</v>
      </c>
      <c r="L33" s="127">
        <f t="shared" si="6"/>
        <v>15581854162.58</v>
      </c>
      <c r="M33" s="127">
        <f t="shared" si="6"/>
        <v>20451716103.849995</v>
      </c>
      <c r="N33" s="127">
        <f t="shared" si="6"/>
        <v>29566133689.389999</v>
      </c>
      <c r="O33" s="127">
        <f t="shared" si="6"/>
        <v>17907088238.23</v>
      </c>
      <c r="P33" s="127">
        <f>P34+P38+P43+P45+P51+P54+P60+P62+P64</f>
        <v>37594809540.68</v>
      </c>
      <c r="Q33" s="127">
        <f t="shared" si="1"/>
        <v>236928278497.46997</v>
      </c>
      <c r="R33" s="12"/>
      <c r="S33" s="12"/>
      <c r="T33" s="12"/>
      <c r="U33" s="12"/>
      <c r="V33" s="12"/>
      <c r="W33" s="5"/>
      <c r="X33" s="5"/>
      <c r="Y33" s="5"/>
      <c r="Z33" s="5"/>
      <c r="AA33" s="5"/>
      <c r="AB33" s="5"/>
      <c r="AC33" s="5"/>
      <c r="AD33" s="117"/>
      <c r="AE33" s="117"/>
      <c r="AF33" s="117"/>
      <c r="AG33" s="117"/>
      <c r="AH33" s="117"/>
      <c r="AI33" s="117"/>
      <c r="AJ33" s="117"/>
      <c r="AK33" s="117"/>
      <c r="AL33" s="117"/>
      <c r="AM33" s="117"/>
    </row>
    <row r="34" spans="2:39" x14ac:dyDescent="0.25">
      <c r="B34" s="28" t="s">
        <v>123</v>
      </c>
      <c r="C34" s="132">
        <f t="shared" ref="C34:I34" si="7">SUM(C35:C37)</f>
        <v>29167495804</v>
      </c>
      <c r="D34" s="132">
        <f t="shared" ref="D34" si="8">SUM(D35:D37)</f>
        <v>23891556879.459995</v>
      </c>
      <c r="E34" s="128">
        <f t="shared" si="7"/>
        <v>1222055206.6599998</v>
      </c>
      <c r="F34" s="128">
        <f t="shared" si="7"/>
        <v>2109944940.1400001</v>
      </c>
      <c r="G34" s="128">
        <f t="shared" si="7"/>
        <v>2263235965.9500003</v>
      </c>
      <c r="H34" s="128">
        <f t="shared" si="7"/>
        <v>1192957052.24</v>
      </c>
      <c r="I34" s="128">
        <f t="shared" si="7"/>
        <v>982961239.19000006</v>
      </c>
      <c r="J34" s="128">
        <f t="shared" ref="J34:P34" si="9">SUM(J35:J37)</f>
        <v>1094942767.0400002</v>
      </c>
      <c r="K34" s="128">
        <f t="shared" si="9"/>
        <v>928582115.37999988</v>
      </c>
      <c r="L34" s="128">
        <f t="shared" si="9"/>
        <v>2212144366.4100003</v>
      </c>
      <c r="M34" s="128">
        <f t="shared" si="9"/>
        <v>3418340201.2000003</v>
      </c>
      <c r="N34" s="128">
        <f t="shared" si="9"/>
        <v>3185573427.5900002</v>
      </c>
      <c r="O34" s="128">
        <f t="shared" si="9"/>
        <v>2346598033.5900002</v>
      </c>
      <c r="P34" s="128">
        <f t="shared" si="9"/>
        <v>1825220181.0800004</v>
      </c>
      <c r="Q34" s="128">
        <f t="shared" si="1"/>
        <v>22782555496.470005</v>
      </c>
      <c r="R34" s="128"/>
      <c r="S34" s="12"/>
      <c r="T34" s="12"/>
      <c r="U34" s="12"/>
      <c r="V34" s="12"/>
      <c r="W34" s="5"/>
      <c r="X34" s="5"/>
      <c r="Y34" s="5"/>
      <c r="Z34" s="5"/>
      <c r="AA34" s="5"/>
      <c r="AB34" s="5"/>
      <c r="AC34" s="5"/>
      <c r="AD34" s="117"/>
      <c r="AE34" s="117"/>
      <c r="AF34" s="117"/>
      <c r="AG34" s="117"/>
      <c r="AH34" s="117"/>
      <c r="AI34" s="117"/>
      <c r="AJ34" s="117"/>
      <c r="AK34" s="117"/>
      <c r="AL34" s="117"/>
      <c r="AM34" s="117"/>
    </row>
    <row r="35" spans="2:39" x14ac:dyDescent="0.25">
      <c r="B35" s="29" t="s">
        <v>124</v>
      </c>
      <c r="C35" s="133">
        <v>27454524234</v>
      </c>
      <c r="D35" s="133">
        <v>22115366652.409996</v>
      </c>
      <c r="E35" s="133">
        <v>1140087800.5599999</v>
      </c>
      <c r="F35" s="133">
        <v>2017733925.71</v>
      </c>
      <c r="G35" s="133">
        <v>2143655382.7</v>
      </c>
      <c r="H35" s="133">
        <v>1051503835.8199999</v>
      </c>
      <c r="I35" s="133">
        <v>887549451.04000008</v>
      </c>
      <c r="J35" s="133">
        <v>988497897.21000004</v>
      </c>
      <c r="K35" s="133">
        <v>792429420.73999989</v>
      </c>
      <c r="L35" s="133">
        <v>2097858756.1000001</v>
      </c>
      <c r="M35" s="133">
        <v>3288212912.4500003</v>
      </c>
      <c r="N35" s="133">
        <v>2974216382.02</v>
      </c>
      <c r="O35" s="133">
        <v>2168054777.3600001</v>
      </c>
      <c r="P35" s="133">
        <v>1603594899.6900003</v>
      </c>
      <c r="Q35" s="129">
        <f t="shared" si="1"/>
        <v>21153395441.400002</v>
      </c>
      <c r="R35" s="12"/>
      <c r="S35" s="12"/>
      <c r="T35" s="12"/>
      <c r="U35" s="12"/>
      <c r="V35" s="12"/>
      <c r="W35" s="5"/>
      <c r="X35" s="5"/>
      <c r="Y35" s="5"/>
      <c r="Z35" s="5"/>
      <c r="AA35" s="5"/>
      <c r="AB35" s="5"/>
      <c r="AC35" s="5"/>
      <c r="AD35" s="117"/>
      <c r="AE35" s="117"/>
      <c r="AF35" s="117"/>
      <c r="AG35" s="117"/>
      <c r="AH35" s="117"/>
      <c r="AI35" s="117"/>
      <c r="AJ35" s="117"/>
      <c r="AK35" s="117"/>
      <c r="AL35" s="117"/>
      <c r="AM35" s="117"/>
    </row>
    <row r="36" spans="2:39" x14ac:dyDescent="0.25">
      <c r="B36" s="29" t="s">
        <v>125</v>
      </c>
      <c r="C36" s="133">
        <v>1462058480</v>
      </c>
      <c r="D36" s="133">
        <v>1494490111.7700002</v>
      </c>
      <c r="E36" s="133">
        <v>67724505.099999994</v>
      </c>
      <c r="F36" s="133">
        <v>69588566.780000001</v>
      </c>
      <c r="G36" s="133">
        <v>99438954.390000001</v>
      </c>
      <c r="H36" s="133">
        <v>127108935.72</v>
      </c>
      <c r="I36" s="133">
        <v>76093090.540000007</v>
      </c>
      <c r="J36" s="133">
        <v>78985942.199999988</v>
      </c>
      <c r="K36" s="133">
        <v>123594496.28</v>
      </c>
      <c r="L36" s="133">
        <v>101579773.72</v>
      </c>
      <c r="M36" s="133">
        <v>111985954.34</v>
      </c>
      <c r="N36" s="133">
        <v>185505259.01999998</v>
      </c>
      <c r="O36" s="133">
        <v>147735796.15000001</v>
      </c>
      <c r="P36" s="133">
        <v>170969317.49000001</v>
      </c>
      <c r="Q36" s="129">
        <f t="shared" si="1"/>
        <v>1360310591.73</v>
      </c>
      <c r="R36" s="12"/>
      <c r="S36" s="12"/>
      <c r="T36" s="12"/>
      <c r="U36" s="12"/>
      <c r="V36" s="12"/>
      <c r="W36" s="5"/>
      <c r="X36" s="5"/>
      <c r="Y36" s="5"/>
      <c r="Z36" s="5"/>
      <c r="AA36" s="5"/>
      <c r="AB36" s="5"/>
      <c r="AC36" s="5"/>
      <c r="AD36" s="117"/>
      <c r="AE36" s="117"/>
      <c r="AF36" s="117"/>
      <c r="AG36" s="117"/>
      <c r="AH36" s="117"/>
      <c r="AI36" s="117"/>
      <c r="AJ36" s="117"/>
      <c r="AK36" s="117"/>
      <c r="AL36" s="117"/>
      <c r="AM36" s="117"/>
    </row>
    <row r="37" spans="2:39" x14ac:dyDescent="0.25">
      <c r="B37" s="29" t="s">
        <v>311</v>
      </c>
      <c r="C37" s="133">
        <v>250913090</v>
      </c>
      <c r="D37" s="133">
        <v>281700115.27999997</v>
      </c>
      <c r="E37" s="133">
        <v>14242901</v>
      </c>
      <c r="F37" s="133">
        <v>22622447.649999999</v>
      </c>
      <c r="G37" s="133">
        <v>20141628.859999999</v>
      </c>
      <c r="H37" s="133">
        <v>14344280.700000001</v>
      </c>
      <c r="I37" s="133">
        <v>19318697.609999999</v>
      </c>
      <c r="J37" s="133">
        <v>27458927.629999999</v>
      </c>
      <c r="K37" s="133">
        <v>12558198.359999999</v>
      </c>
      <c r="L37" s="133">
        <v>12705836.59</v>
      </c>
      <c r="M37" s="133">
        <v>18141334.41</v>
      </c>
      <c r="N37" s="133">
        <v>25851786.550000001</v>
      </c>
      <c r="O37" s="133">
        <v>30807460.079999998</v>
      </c>
      <c r="P37" s="133">
        <v>50655963.899999999</v>
      </c>
      <c r="Q37" s="129">
        <f t="shared" si="1"/>
        <v>268849463.33999997</v>
      </c>
      <c r="R37" s="12"/>
      <c r="S37" s="12"/>
      <c r="T37" s="12"/>
      <c r="U37" s="12"/>
      <c r="V37" s="12"/>
      <c r="W37" s="5"/>
      <c r="X37" s="5"/>
      <c r="Y37" s="5"/>
      <c r="Z37" s="5"/>
      <c r="AA37" s="5"/>
      <c r="AB37" s="5"/>
      <c r="AC37" s="5"/>
      <c r="AD37" s="117"/>
      <c r="AE37" s="117"/>
      <c r="AF37" s="117"/>
      <c r="AG37" s="117"/>
      <c r="AH37" s="117"/>
      <c r="AI37" s="117"/>
      <c r="AJ37" s="117"/>
      <c r="AK37" s="117"/>
      <c r="AL37" s="117"/>
      <c r="AM37" s="117"/>
    </row>
    <row r="38" spans="2:39" x14ac:dyDescent="0.25">
      <c r="B38" s="28" t="s">
        <v>126</v>
      </c>
      <c r="C38" s="132">
        <f t="shared" ref="C38:P38" si="10">SUM(C39:C42)</f>
        <v>15112730111</v>
      </c>
      <c r="D38" s="132">
        <f t="shared" si="10"/>
        <v>24210058027.060005</v>
      </c>
      <c r="E38" s="128">
        <f t="shared" si="10"/>
        <v>966450629.6500001</v>
      </c>
      <c r="F38" s="128">
        <f t="shared" si="10"/>
        <v>1049599608.1499999</v>
      </c>
      <c r="G38" s="128">
        <f t="shared" si="10"/>
        <v>2035786426.4899998</v>
      </c>
      <c r="H38" s="128">
        <f t="shared" si="10"/>
        <v>1844782225.02</v>
      </c>
      <c r="I38" s="128">
        <f t="shared" si="10"/>
        <v>1404914387.4499998</v>
      </c>
      <c r="J38" s="128">
        <f t="shared" si="10"/>
        <v>1382654557.8300002</v>
      </c>
      <c r="K38" s="128">
        <f t="shared" si="10"/>
        <v>1349053963.1800001</v>
      </c>
      <c r="L38" s="128">
        <f t="shared" si="10"/>
        <v>986246898.73000002</v>
      </c>
      <c r="M38" s="128">
        <f t="shared" si="10"/>
        <v>1943130640.6399999</v>
      </c>
      <c r="N38" s="128">
        <f t="shared" si="10"/>
        <v>1678080856.8000002</v>
      </c>
      <c r="O38" s="128">
        <f t="shared" si="10"/>
        <v>2449799564.2999997</v>
      </c>
      <c r="P38" s="128">
        <f t="shared" si="10"/>
        <v>5595305834.7699986</v>
      </c>
      <c r="Q38" s="128">
        <f t="shared" si="1"/>
        <v>22685805593.009995</v>
      </c>
      <c r="R38" s="12"/>
      <c r="S38" s="12"/>
      <c r="T38" s="12"/>
      <c r="U38" s="12"/>
      <c r="V38" s="12"/>
      <c r="W38" s="5"/>
      <c r="X38" s="5"/>
      <c r="Y38" s="5"/>
      <c r="Z38" s="5"/>
      <c r="AA38" s="5"/>
      <c r="AB38" s="5"/>
      <c r="AC38" s="5"/>
      <c r="AD38" s="117"/>
      <c r="AE38" s="117"/>
      <c r="AF38" s="117"/>
      <c r="AG38" s="117"/>
      <c r="AH38" s="117"/>
      <c r="AI38" s="117"/>
      <c r="AJ38" s="117"/>
      <c r="AK38" s="117"/>
      <c r="AL38" s="117"/>
      <c r="AM38" s="117"/>
    </row>
    <row r="39" spans="2:39" x14ac:dyDescent="0.25">
      <c r="B39" s="29" t="s">
        <v>127</v>
      </c>
      <c r="C39" s="133">
        <v>10013952661</v>
      </c>
      <c r="D39" s="133">
        <v>17885494340.600002</v>
      </c>
      <c r="E39" s="133">
        <v>649674546.08000004</v>
      </c>
      <c r="F39" s="133">
        <v>729716931.9799999</v>
      </c>
      <c r="G39" s="133">
        <v>1705762124.6999998</v>
      </c>
      <c r="H39" s="133">
        <v>1499197090.3699999</v>
      </c>
      <c r="I39" s="133">
        <v>1065291336.83</v>
      </c>
      <c r="J39" s="133">
        <v>984080008.23000014</v>
      </c>
      <c r="K39" s="133">
        <v>871228913.29000008</v>
      </c>
      <c r="L39" s="133">
        <v>645303297.00999999</v>
      </c>
      <c r="M39" s="133">
        <v>1583949309.3499999</v>
      </c>
      <c r="N39" s="133">
        <v>1326965554.72</v>
      </c>
      <c r="O39" s="133">
        <v>1815316035.1199999</v>
      </c>
      <c r="P39" s="133">
        <v>4533155016.4599991</v>
      </c>
      <c r="Q39" s="129">
        <f t="shared" si="1"/>
        <v>17409640164.139999</v>
      </c>
      <c r="R39" s="12"/>
      <c r="S39" s="12"/>
      <c r="T39" s="12"/>
      <c r="U39" s="12"/>
      <c r="V39" s="12"/>
      <c r="W39" s="5"/>
      <c r="X39" s="5"/>
      <c r="Y39" s="5"/>
      <c r="Z39" s="5"/>
      <c r="AA39" s="5"/>
      <c r="AB39" s="5"/>
      <c r="AC39" s="5"/>
      <c r="AD39" s="117"/>
      <c r="AE39" s="117"/>
      <c r="AF39" s="117"/>
      <c r="AG39" s="117"/>
      <c r="AH39" s="117"/>
      <c r="AI39" s="117"/>
      <c r="AJ39" s="117"/>
      <c r="AK39" s="117"/>
      <c r="AL39" s="117"/>
      <c r="AM39" s="117"/>
    </row>
    <row r="40" spans="2:39" x14ac:dyDescent="0.25">
      <c r="B40" s="29" t="s">
        <v>128</v>
      </c>
      <c r="C40" s="133">
        <v>185315851</v>
      </c>
      <c r="D40" s="133">
        <v>148925000</v>
      </c>
      <c r="E40" s="133">
        <v>17409840</v>
      </c>
      <c r="F40" s="133">
        <v>9327840</v>
      </c>
      <c r="G40" s="133">
        <v>10352185</v>
      </c>
      <c r="H40" s="133">
        <v>18294528</v>
      </c>
      <c r="I40" s="133">
        <v>10289480</v>
      </c>
      <c r="J40" s="133">
        <v>9975605</v>
      </c>
      <c r="K40" s="133">
        <v>11349953</v>
      </c>
      <c r="L40" s="133">
        <v>9102840</v>
      </c>
      <c r="M40" s="133">
        <v>9815880</v>
      </c>
      <c r="N40" s="133">
        <v>8402840</v>
      </c>
      <c r="O40" s="133">
        <v>12510840</v>
      </c>
      <c r="P40" s="133">
        <v>7093169</v>
      </c>
      <c r="Q40" s="129">
        <f t="shared" si="1"/>
        <v>133925000</v>
      </c>
      <c r="R40" s="12"/>
      <c r="S40" s="12"/>
      <c r="T40" s="12"/>
      <c r="U40" s="12"/>
      <c r="V40" s="12"/>
      <c r="W40" s="5"/>
      <c r="X40" s="5"/>
      <c r="Y40" s="5"/>
      <c r="Z40" s="5"/>
      <c r="AA40" s="5"/>
      <c r="AB40" s="5"/>
      <c r="AC40" s="5"/>
      <c r="AD40" s="117"/>
      <c r="AE40" s="117"/>
      <c r="AF40" s="117"/>
      <c r="AG40" s="117"/>
      <c r="AH40" s="117"/>
      <c r="AI40" s="117"/>
      <c r="AJ40" s="117"/>
      <c r="AK40" s="117"/>
      <c r="AL40" s="117"/>
      <c r="AM40" s="117"/>
    </row>
    <row r="41" spans="2:39" x14ac:dyDescent="0.25">
      <c r="B41" s="29" t="s">
        <v>312</v>
      </c>
      <c r="C41" s="133">
        <v>679316034</v>
      </c>
      <c r="D41" s="133">
        <v>637217059.06000006</v>
      </c>
      <c r="E41" s="133">
        <v>19673996.16</v>
      </c>
      <c r="F41" s="133">
        <v>29216006.73</v>
      </c>
      <c r="G41" s="133">
        <v>36002364.259999998</v>
      </c>
      <c r="H41" s="133">
        <v>49013310.030000001</v>
      </c>
      <c r="I41" s="133">
        <v>46088439.310000002</v>
      </c>
      <c r="J41" s="133">
        <v>36826264.039999999</v>
      </c>
      <c r="K41" s="133">
        <v>21261764.010000002</v>
      </c>
      <c r="L41" s="133">
        <v>47310554.380000003</v>
      </c>
      <c r="M41" s="133">
        <v>59888028</v>
      </c>
      <c r="N41" s="133">
        <v>54881720.240000002</v>
      </c>
      <c r="O41" s="133">
        <v>87131636.480000004</v>
      </c>
      <c r="P41" s="133">
        <v>124538811.37</v>
      </c>
      <c r="Q41" s="129">
        <f t="shared" si="1"/>
        <v>611832895.00999999</v>
      </c>
      <c r="R41" s="12"/>
      <c r="S41" s="12"/>
      <c r="T41" s="12"/>
      <c r="U41" s="12"/>
      <c r="V41" s="12"/>
      <c r="W41" s="5"/>
      <c r="X41" s="5"/>
      <c r="Y41" s="5"/>
      <c r="Z41" s="5"/>
      <c r="AA41" s="5"/>
      <c r="AB41" s="5"/>
      <c r="AC41" s="5"/>
      <c r="AD41" s="117"/>
      <c r="AE41" s="117"/>
      <c r="AF41" s="117"/>
      <c r="AG41" s="117"/>
      <c r="AH41" s="117"/>
      <c r="AI41" s="117"/>
      <c r="AJ41" s="117"/>
      <c r="AK41" s="117"/>
      <c r="AL41" s="117"/>
      <c r="AM41" s="117"/>
    </row>
    <row r="42" spans="2:39" x14ac:dyDescent="0.25">
      <c r="B42" s="29" t="s">
        <v>129</v>
      </c>
      <c r="C42" s="133">
        <v>4234145565</v>
      </c>
      <c r="D42" s="133">
        <v>5538421627.4000006</v>
      </c>
      <c r="E42" s="133">
        <v>279692247.41000003</v>
      </c>
      <c r="F42" s="133">
        <v>281338829.44</v>
      </c>
      <c r="G42" s="133">
        <v>283669752.52999997</v>
      </c>
      <c r="H42" s="133">
        <v>278277296.62</v>
      </c>
      <c r="I42" s="133">
        <v>283245131.31</v>
      </c>
      <c r="J42" s="133">
        <v>351772680.56</v>
      </c>
      <c r="K42" s="133">
        <v>445213332.88</v>
      </c>
      <c r="L42" s="133">
        <v>284530207.33999997</v>
      </c>
      <c r="M42" s="133">
        <v>289477423.29000002</v>
      </c>
      <c r="N42" s="133">
        <v>287830741.84000003</v>
      </c>
      <c r="O42" s="133">
        <v>534841052.69999999</v>
      </c>
      <c r="P42" s="133">
        <v>930518837.94000006</v>
      </c>
      <c r="Q42" s="129">
        <f t="shared" si="1"/>
        <v>4530407533.8600006</v>
      </c>
      <c r="R42" s="12"/>
      <c r="S42" s="12"/>
      <c r="T42" s="12"/>
      <c r="U42" s="12"/>
      <c r="V42" s="12"/>
      <c r="W42" s="5"/>
      <c r="X42" s="5"/>
      <c r="Y42" s="5"/>
      <c r="Z42" s="5"/>
      <c r="AA42" s="5"/>
      <c r="AB42" s="5"/>
      <c r="AC42" s="5"/>
      <c r="AD42" s="117"/>
      <c r="AE42" s="117"/>
      <c r="AF42" s="117"/>
      <c r="AG42" s="117"/>
      <c r="AH42" s="117"/>
      <c r="AI42" s="117"/>
      <c r="AJ42" s="117"/>
      <c r="AK42" s="117"/>
      <c r="AL42" s="117"/>
      <c r="AM42" s="117"/>
    </row>
    <row r="43" spans="2:39" x14ac:dyDescent="0.25">
      <c r="B43" s="28" t="s">
        <v>130</v>
      </c>
      <c r="C43" s="132">
        <f t="shared" ref="C43:D43" si="11">SUM(C44)</f>
        <v>6626663210</v>
      </c>
      <c r="D43" s="132">
        <f t="shared" si="11"/>
        <v>12064244361.280001</v>
      </c>
      <c r="E43" s="128">
        <f t="shared" ref="E43:P43" si="12">SUM(E44)</f>
        <v>431099791.75</v>
      </c>
      <c r="F43" s="128">
        <f t="shared" si="12"/>
        <v>535984289.86000001</v>
      </c>
      <c r="G43" s="128">
        <f t="shared" si="12"/>
        <v>484695279.44999999</v>
      </c>
      <c r="H43" s="128">
        <f t="shared" si="12"/>
        <v>484082819.96000004</v>
      </c>
      <c r="I43" s="128">
        <f t="shared" si="12"/>
        <v>487361353.81999999</v>
      </c>
      <c r="J43" s="128">
        <f t="shared" si="12"/>
        <v>484992223.85000002</v>
      </c>
      <c r="K43" s="128">
        <f t="shared" si="12"/>
        <v>1091455368.8099999</v>
      </c>
      <c r="L43" s="128">
        <f t="shared" si="12"/>
        <v>726063112.97000003</v>
      </c>
      <c r="M43" s="128">
        <f t="shared" si="12"/>
        <v>603412062.40999997</v>
      </c>
      <c r="N43" s="128">
        <f t="shared" si="12"/>
        <v>1253091681.75</v>
      </c>
      <c r="O43" s="128">
        <f t="shared" si="12"/>
        <v>1244957302.25</v>
      </c>
      <c r="P43" s="128">
        <f t="shared" si="12"/>
        <v>3674110646.1700001</v>
      </c>
      <c r="Q43" s="128">
        <f t="shared" si="1"/>
        <v>11501305933.049999</v>
      </c>
      <c r="R43" s="12"/>
      <c r="S43" s="12"/>
      <c r="T43" s="12"/>
      <c r="U43" s="12"/>
      <c r="V43" s="12"/>
      <c r="W43" s="5"/>
      <c r="X43" s="5"/>
      <c r="Y43" s="5"/>
      <c r="Z43" s="5"/>
      <c r="AA43" s="5"/>
      <c r="AB43" s="5"/>
      <c r="AC43" s="5"/>
      <c r="AD43" s="117"/>
      <c r="AE43" s="117"/>
      <c r="AF43" s="117"/>
      <c r="AG43" s="117"/>
      <c r="AH43" s="117"/>
      <c r="AI43" s="117"/>
      <c r="AJ43" s="117"/>
      <c r="AK43" s="117"/>
      <c r="AL43" s="117"/>
      <c r="AM43" s="117"/>
    </row>
    <row r="44" spans="2:39" x14ac:dyDescent="0.25">
      <c r="B44" s="29" t="s">
        <v>131</v>
      </c>
      <c r="C44" s="133">
        <v>6626663210</v>
      </c>
      <c r="D44" s="133">
        <v>12064244361.280001</v>
      </c>
      <c r="E44" s="133">
        <v>431099791.75</v>
      </c>
      <c r="F44" s="133">
        <v>535984289.86000001</v>
      </c>
      <c r="G44" s="133">
        <v>484695279.44999999</v>
      </c>
      <c r="H44" s="133">
        <v>484082819.96000004</v>
      </c>
      <c r="I44" s="133">
        <v>487361353.81999999</v>
      </c>
      <c r="J44" s="133">
        <v>484992223.85000002</v>
      </c>
      <c r="K44" s="133">
        <v>1091455368.8099999</v>
      </c>
      <c r="L44" s="133">
        <v>726063112.97000003</v>
      </c>
      <c r="M44" s="133">
        <v>603412062.40999997</v>
      </c>
      <c r="N44" s="133">
        <v>1253091681.75</v>
      </c>
      <c r="O44" s="133">
        <v>1244957302.25</v>
      </c>
      <c r="P44" s="133">
        <v>3674110646.1700001</v>
      </c>
      <c r="Q44" s="129">
        <f t="shared" si="1"/>
        <v>11501305933.049999</v>
      </c>
      <c r="R44" s="12"/>
      <c r="S44" s="12"/>
      <c r="T44" s="12"/>
      <c r="U44" s="12"/>
      <c r="V44" s="12"/>
      <c r="W44" s="5"/>
      <c r="X44" s="5"/>
      <c r="Y44" s="5"/>
      <c r="Z44" s="5"/>
      <c r="AA44" s="5"/>
      <c r="AB44" s="5"/>
      <c r="AC44" s="5"/>
      <c r="AD44" s="117"/>
      <c r="AE44" s="117"/>
      <c r="AF44" s="117"/>
      <c r="AG44" s="117"/>
      <c r="AH44" s="117"/>
      <c r="AI44" s="117"/>
      <c r="AJ44" s="117"/>
      <c r="AK44" s="117"/>
      <c r="AL44" s="117"/>
      <c r="AM44" s="117"/>
    </row>
    <row r="45" spans="2:39" x14ac:dyDescent="0.25">
      <c r="B45" s="28" t="s">
        <v>132</v>
      </c>
      <c r="C45" s="132">
        <f>SUM(C46:C50)</f>
        <v>76290465116</v>
      </c>
      <c r="D45" s="132">
        <f>SUM(D46:D50)</f>
        <v>88357978919.090012</v>
      </c>
      <c r="E45" s="132">
        <f t="shared" ref="E45:P45" si="13">SUM(E46:E50)</f>
        <v>7089053787.1800003</v>
      </c>
      <c r="F45" s="132">
        <f t="shared" si="13"/>
        <v>8966171027.210001</v>
      </c>
      <c r="G45" s="132">
        <f t="shared" si="13"/>
        <v>5789077934.1800003</v>
      </c>
      <c r="H45" s="132">
        <f t="shared" si="13"/>
        <v>5500434754.8000002</v>
      </c>
      <c r="I45" s="132">
        <f t="shared" si="13"/>
        <v>9496772352.5400009</v>
      </c>
      <c r="J45" s="132">
        <f t="shared" si="13"/>
        <v>6964605747.2999992</v>
      </c>
      <c r="K45" s="132">
        <f t="shared" si="13"/>
        <v>6133574147.6399994</v>
      </c>
      <c r="L45" s="132">
        <f t="shared" si="13"/>
        <v>8001392565.4799995</v>
      </c>
      <c r="M45" s="132">
        <f t="shared" si="13"/>
        <v>8156632910.8099995</v>
      </c>
      <c r="N45" s="132">
        <f t="shared" si="13"/>
        <v>6641694690.2399998</v>
      </c>
      <c r="O45" s="132">
        <f>SUM(O46:O50)</f>
        <v>4986079927.9499998</v>
      </c>
      <c r="P45" s="132">
        <f t="shared" si="13"/>
        <v>8914522464.3400002</v>
      </c>
      <c r="Q45" s="128">
        <f t="shared" si="1"/>
        <v>86640012309.669998</v>
      </c>
      <c r="R45" s="12"/>
      <c r="S45" s="12"/>
      <c r="T45" s="12"/>
      <c r="U45" s="12"/>
      <c r="V45" s="12"/>
      <c r="W45" s="5"/>
      <c r="X45" s="5"/>
      <c r="Y45" s="5"/>
      <c r="Z45" s="5"/>
      <c r="AA45" s="5"/>
      <c r="AB45" s="5"/>
      <c r="AC45" s="5"/>
      <c r="AD45" s="117"/>
      <c r="AE45" s="117"/>
      <c r="AF45" s="117"/>
      <c r="AG45" s="117"/>
      <c r="AH45" s="117"/>
      <c r="AI45" s="117"/>
      <c r="AJ45" s="117"/>
      <c r="AK45" s="117"/>
      <c r="AL45" s="117"/>
      <c r="AM45" s="117"/>
    </row>
    <row r="46" spans="2:39" x14ac:dyDescent="0.25">
      <c r="B46" s="29" t="s">
        <v>277</v>
      </c>
      <c r="C46" s="132">
        <v>0</v>
      </c>
      <c r="D46" s="141">
        <v>5831060</v>
      </c>
      <c r="E46" s="132"/>
      <c r="F46" s="132"/>
      <c r="G46" s="132"/>
      <c r="H46" s="132">
        <v>0</v>
      </c>
      <c r="I46" s="132"/>
      <c r="J46" s="132">
        <v>0</v>
      </c>
      <c r="K46" s="132">
        <v>0</v>
      </c>
      <c r="L46" s="132">
        <v>0</v>
      </c>
      <c r="M46" s="132"/>
      <c r="N46" s="132">
        <v>0</v>
      </c>
      <c r="O46" s="132">
        <v>0</v>
      </c>
      <c r="P46" s="141">
        <v>4557012.32</v>
      </c>
      <c r="Q46" s="129">
        <f t="shared" si="1"/>
        <v>4557012.32</v>
      </c>
      <c r="R46" s="12"/>
      <c r="S46" s="12"/>
      <c r="T46" s="12"/>
      <c r="U46" s="12"/>
      <c r="V46" s="12"/>
      <c r="W46" s="5"/>
      <c r="X46" s="5"/>
      <c r="Y46" s="5"/>
      <c r="Z46" s="5"/>
      <c r="AA46" s="5"/>
      <c r="AB46" s="5"/>
      <c r="AC46" s="5"/>
      <c r="AD46" s="117"/>
      <c r="AE46" s="117"/>
      <c r="AF46" s="117"/>
      <c r="AG46" s="117"/>
      <c r="AH46" s="117"/>
      <c r="AI46" s="117"/>
      <c r="AJ46" s="117"/>
      <c r="AK46" s="117"/>
      <c r="AL46" s="117"/>
      <c r="AM46" s="117"/>
    </row>
    <row r="47" spans="2:39" x14ac:dyDescent="0.25">
      <c r="B47" s="29" t="s">
        <v>135</v>
      </c>
      <c r="C47" s="133">
        <v>210332022</v>
      </c>
      <c r="D47" s="133">
        <v>37335073</v>
      </c>
      <c r="E47" s="133">
        <v>774996.42</v>
      </c>
      <c r="F47" s="133">
        <v>774996.42</v>
      </c>
      <c r="G47" s="133">
        <v>774996.42</v>
      </c>
      <c r="H47" s="133">
        <v>698129.11</v>
      </c>
      <c r="I47" s="133">
        <v>698129.11</v>
      </c>
      <c r="J47" s="133">
        <v>721187.11</v>
      </c>
      <c r="K47" s="133">
        <v>5021030.66</v>
      </c>
      <c r="L47" s="133">
        <v>778832.11</v>
      </c>
      <c r="M47" s="133">
        <v>778832.11</v>
      </c>
      <c r="N47" s="133">
        <v>778832.11</v>
      </c>
      <c r="O47" s="133">
        <v>778832.11</v>
      </c>
      <c r="P47" s="133">
        <v>898832.11</v>
      </c>
      <c r="Q47" s="129">
        <f t="shared" si="1"/>
        <v>13477625.799999997</v>
      </c>
      <c r="R47" s="12"/>
      <c r="S47" s="12"/>
      <c r="T47" s="12"/>
      <c r="U47" s="12"/>
      <c r="V47" s="12"/>
      <c r="W47" s="5"/>
      <c r="X47" s="5"/>
      <c r="Y47" s="5"/>
      <c r="Z47" s="5"/>
      <c r="AA47" s="5"/>
      <c r="AB47" s="5"/>
      <c r="AC47" s="5"/>
      <c r="AD47" s="117"/>
      <c r="AE47" s="117"/>
      <c r="AF47" s="117"/>
      <c r="AG47" s="117"/>
      <c r="AH47" s="117"/>
      <c r="AI47" s="117"/>
      <c r="AJ47" s="117"/>
      <c r="AK47" s="117"/>
      <c r="AL47" s="117"/>
      <c r="AM47" s="117"/>
    </row>
    <row r="48" spans="2:39" x14ac:dyDescent="0.25">
      <c r="B48" s="29" t="s">
        <v>313</v>
      </c>
      <c r="C48" s="133">
        <v>73959093451</v>
      </c>
      <c r="D48" s="133">
        <v>86212388374.460007</v>
      </c>
      <c r="E48" s="133">
        <v>7022379273.3400002</v>
      </c>
      <c r="F48" s="133">
        <v>8827690533.3400002</v>
      </c>
      <c r="G48" s="133">
        <v>5669511552.4000006</v>
      </c>
      <c r="H48" s="133">
        <v>5416911080.9700003</v>
      </c>
      <c r="I48" s="133">
        <v>9359779293.4099998</v>
      </c>
      <c r="J48" s="133">
        <v>6816989869.0199995</v>
      </c>
      <c r="K48" s="133">
        <v>6024662524.4699993</v>
      </c>
      <c r="L48" s="133">
        <v>7904863220.8999996</v>
      </c>
      <c r="M48" s="133">
        <v>7986002618.6499996</v>
      </c>
      <c r="N48" s="133">
        <v>6510084778.6999998</v>
      </c>
      <c r="O48" s="133">
        <v>4702608558.3299999</v>
      </c>
      <c r="P48" s="133">
        <v>8595250798.8600006</v>
      </c>
      <c r="Q48" s="129">
        <f t="shared" si="1"/>
        <v>84836734102.389999</v>
      </c>
      <c r="R48" s="12"/>
      <c r="S48" s="12"/>
      <c r="T48" s="12"/>
      <c r="U48" s="12"/>
      <c r="V48" s="12"/>
      <c r="W48" s="5"/>
      <c r="X48" s="5"/>
      <c r="Y48" s="5"/>
      <c r="Z48" s="5"/>
      <c r="AA48" s="5"/>
      <c r="AB48" s="5"/>
      <c r="AC48" s="5"/>
      <c r="AD48" s="117"/>
      <c r="AE48" s="117"/>
      <c r="AF48" s="117"/>
      <c r="AG48" s="117"/>
      <c r="AH48" s="117"/>
      <c r="AI48" s="117"/>
      <c r="AJ48" s="117"/>
      <c r="AK48" s="117"/>
      <c r="AL48" s="117"/>
      <c r="AM48" s="117"/>
    </row>
    <row r="49" spans="2:39" x14ac:dyDescent="0.25">
      <c r="B49" s="29" t="s">
        <v>314</v>
      </c>
      <c r="C49" s="133">
        <v>400000</v>
      </c>
      <c r="D49" s="133">
        <v>0</v>
      </c>
      <c r="E49" s="133">
        <v>0</v>
      </c>
      <c r="F49" s="133"/>
      <c r="G49" s="133"/>
      <c r="H49" s="133"/>
      <c r="I49" s="133"/>
      <c r="J49" s="133"/>
      <c r="K49" s="133"/>
      <c r="L49" s="133"/>
      <c r="M49" s="133"/>
      <c r="N49" s="133"/>
      <c r="O49" s="133"/>
      <c r="P49" s="133"/>
      <c r="Q49" s="129">
        <f t="shared" si="1"/>
        <v>0</v>
      </c>
      <c r="R49" s="12"/>
      <c r="S49" s="12"/>
      <c r="T49" s="12"/>
      <c r="U49" s="12"/>
      <c r="V49" s="12"/>
      <c r="W49" s="5"/>
      <c r="X49" s="5"/>
      <c r="Y49" s="5"/>
      <c r="Z49" s="5"/>
      <c r="AA49" s="5"/>
      <c r="AB49" s="5"/>
      <c r="AC49" s="5"/>
      <c r="AD49" s="117"/>
      <c r="AE49" s="117"/>
      <c r="AF49" s="117"/>
      <c r="AG49" s="117"/>
      <c r="AH49" s="117"/>
      <c r="AI49" s="117"/>
      <c r="AJ49" s="117"/>
      <c r="AK49" s="117"/>
      <c r="AL49" s="117"/>
      <c r="AM49" s="117"/>
    </row>
    <row r="50" spans="2:39" x14ac:dyDescent="0.25">
      <c r="B50" s="29" t="s">
        <v>315</v>
      </c>
      <c r="C50" s="133">
        <v>2120639643</v>
      </c>
      <c r="D50" s="133">
        <v>2102424411.6300001</v>
      </c>
      <c r="E50" s="133">
        <v>65899517.420000002</v>
      </c>
      <c r="F50" s="133">
        <v>137705497.44999999</v>
      </c>
      <c r="G50" s="133">
        <v>118791385.36</v>
      </c>
      <c r="H50" s="133">
        <v>82825544.719999984</v>
      </c>
      <c r="I50" s="133">
        <v>136294930.02000001</v>
      </c>
      <c r="J50" s="133">
        <v>146894691.16999999</v>
      </c>
      <c r="K50" s="133">
        <v>103890592.50999999</v>
      </c>
      <c r="L50" s="133">
        <v>95750512.469999999</v>
      </c>
      <c r="M50" s="133">
        <v>169851460.05000001</v>
      </c>
      <c r="N50" s="133">
        <v>130831079.43000001</v>
      </c>
      <c r="O50" s="133">
        <v>282692537.50999993</v>
      </c>
      <c r="P50" s="133">
        <v>313815821.05000001</v>
      </c>
      <c r="Q50" s="129">
        <f t="shared" si="1"/>
        <v>1785243569.1600001</v>
      </c>
      <c r="R50" s="12"/>
      <c r="S50" s="12"/>
      <c r="T50" s="12"/>
      <c r="U50" s="12"/>
      <c r="V50" s="12"/>
      <c r="W50" s="5"/>
      <c r="X50" s="5"/>
      <c r="Y50" s="5"/>
      <c r="Z50" s="5"/>
      <c r="AA50" s="5"/>
      <c r="AB50" s="5"/>
      <c r="AC50" s="5"/>
      <c r="AD50" s="117"/>
      <c r="AE50" s="117"/>
      <c r="AF50" s="117"/>
      <c r="AG50" s="117"/>
      <c r="AH50" s="117"/>
      <c r="AI50" s="117"/>
      <c r="AJ50" s="117"/>
      <c r="AK50" s="117"/>
      <c r="AL50" s="117"/>
      <c r="AM50" s="117"/>
    </row>
    <row r="51" spans="2:39" x14ac:dyDescent="0.25">
      <c r="B51" s="28" t="s">
        <v>136</v>
      </c>
      <c r="C51" s="132">
        <f>SUM(C52:C52)</f>
        <v>619417675</v>
      </c>
      <c r="D51" s="132">
        <f>SUM(D52:D53)</f>
        <v>626336517.03999996</v>
      </c>
      <c r="E51" s="132">
        <f t="shared" ref="E51:P51" si="14">SUM(E52:E53)</f>
        <v>15321828.48</v>
      </c>
      <c r="F51" s="132">
        <f t="shared" si="14"/>
        <v>51640187.670000002</v>
      </c>
      <c r="G51" s="132">
        <f t="shared" si="14"/>
        <v>76114310.13000001</v>
      </c>
      <c r="H51" s="132">
        <f t="shared" si="14"/>
        <v>44928846.920000002</v>
      </c>
      <c r="I51" s="132">
        <f t="shared" si="14"/>
        <v>71289431.25</v>
      </c>
      <c r="J51" s="132">
        <f t="shared" si="14"/>
        <v>49071871.18</v>
      </c>
      <c r="K51" s="132">
        <f t="shared" si="14"/>
        <v>25344478.879999999</v>
      </c>
      <c r="L51" s="132">
        <f t="shared" si="14"/>
        <v>70859396.640000015</v>
      </c>
      <c r="M51" s="132">
        <f t="shared" si="14"/>
        <v>47336870.859999999</v>
      </c>
      <c r="N51" s="132">
        <f t="shared" si="14"/>
        <v>46097626.260000005</v>
      </c>
      <c r="O51" s="132">
        <f t="shared" si="14"/>
        <v>58710391.859999999</v>
      </c>
      <c r="P51" s="132">
        <f t="shared" si="14"/>
        <v>62179431.849999994</v>
      </c>
      <c r="Q51" s="128">
        <f t="shared" si="1"/>
        <v>618894671.98000014</v>
      </c>
      <c r="R51" s="12"/>
      <c r="S51" s="12"/>
      <c r="T51" s="12"/>
      <c r="U51" s="12"/>
      <c r="V51" s="12"/>
      <c r="W51" s="5"/>
      <c r="X51" s="5"/>
      <c r="Y51" s="5"/>
      <c r="Z51" s="5"/>
      <c r="AA51" s="5"/>
      <c r="AB51" s="5"/>
      <c r="AC51" s="5"/>
      <c r="AD51" s="117"/>
      <c r="AE51" s="117"/>
      <c r="AF51" s="117"/>
      <c r="AG51" s="117"/>
      <c r="AH51" s="117"/>
      <c r="AI51" s="117"/>
      <c r="AJ51" s="117"/>
      <c r="AK51" s="117"/>
      <c r="AL51" s="117"/>
      <c r="AM51" s="117"/>
    </row>
    <row r="52" spans="2:39" x14ac:dyDescent="0.25">
      <c r="B52" s="29" t="s">
        <v>137</v>
      </c>
      <c r="C52" s="133">
        <v>619417675</v>
      </c>
      <c r="D52" s="133">
        <v>606556087</v>
      </c>
      <c r="E52" s="133">
        <v>15321828.48</v>
      </c>
      <c r="F52" s="133">
        <v>51640187.670000002</v>
      </c>
      <c r="G52" s="133">
        <v>76114310.13000001</v>
      </c>
      <c r="H52" s="133">
        <v>27677284.140000001</v>
      </c>
      <c r="I52" s="133">
        <v>71289431.25</v>
      </c>
      <c r="J52" s="133">
        <v>49071871.18</v>
      </c>
      <c r="K52" s="133">
        <v>25344478.879999999</v>
      </c>
      <c r="L52" s="133">
        <v>70859396.640000015</v>
      </c>
      <c r="M52" s="133">
        <v>47336870.859999999</v>
      </c>
      <c r="N52" s="133">
        <v>46097626.260000005</v>
      </c>
      <c r="O52" s="133">
        <v>58710391.859999999</v>
      </c>
      <c r="P52" s="133">
        <v>60074189.059999995</v>
      </c>
      <c r="Q52" s="129">
        <f t="shared" si="1"/>
        <v>599537866.40999997</v>
      </c>
      <c r="R52" s="12"/>
      <c r="S52" s="12"/>
      <c r="T52" s="12"/>
      <c r="U52" s="12"/>
      <c r="V52" s="12"/>
      <c r="W52" s="5"/>
      <c r="X52" s="5"/>
      <c r="Y52" s="5"/>
      <c r="Z52" s="5"/>
      <c r="AA52" s="5"/>
      <c r="AB52" s="5"/>
      <c r="AC52" s="5"/>
      <c r="AD52" s="117"/>
      <c r="AE52" s="117"/>
      <c r="AF52" s="117"/>
      <c r="AG52" s="117"/>
      <c r="AH52" s="117"/>
      <c r="AI52" s="117"/>
      <c r="AJ52" s="117"/>
      <c r="AK52" s="117"/>
      <c r="AL52" s="117"/>
      <c r="AM52" s="117"/>
    </row>
    <row r="53" spans="2:39" x14ac:dyDescent="0.25">
      <c r="B53" s="29" t="s">
        <v>209</v>
      </c>
      <c r="C53" s="133">
        <v>0</v>
      </c>
      <c r="D53" s="133">
        <v>19780430.040000003</v>
      </c>
      <c r="E53" s="133"/>
      <c r="F53" s="133">
        <v>0</v>
      </c>
      <c r="G53" s="133"/>
      <c r="H53" s="133">
        <v>17251562.780000001</v>
      </c>
      <c r="I53" s="133">
        <v>0</v>
      </c>
      <c r="J53" s="133">
        <v>0</v>
      </c>
      <c r="K53" s="133">
        <v>0</v>
      </c>
      <c r="L53" s="133">
        <v>0</v>
      </c>
      <c r="M53" s="133"/>
      <c r="N53" s="133"/>
      <c r="O53" s="133">
        <v>0</v>
      </c>
      <c r="P53" s="133">
        <v>2105242.79</v>
      </c>
      <c r="Q53" s="129"/>
      <c r="R53" s="12"/>
      <c r="S53" s="12"/>
      <c r="T53" s="12"/>
      <c r="U53" s="12"/>
      <c r="V53" s="12"/>
      <c r="W53" s="5"/>
      <c r="X53" s="5"/>
      <c r="Y53" s="5"/>
      <c r="Z53" s="5"/>
      <c r="AA53" s="5"/>
      <c r="AB53" s="5"/>
      <c r="AC53" s="5"/>
      <c r="AD53" s="117"/>
      <c r="AE53" s="117"/>
      <c r="AF53" s="117"/>
      <c r="AG53" s="117"/>
      <c r="AH53" s="117"/>
      <c r="AI53" s="117"/>
      <c r="AJ53" s="117"/>
      <c r="AK53" s="117"/>
      <c r="AL53" s="117"/>
      <c r="AM53" s="117"/>
    </row>
    <row r="54" spans="2:39" x14ac:dyDescent="0.25">
      <c r="B54" s="28" t="s">
        <v>139</v>
      </c>
      <c r="C54" s="132">
        <f t="shared" ref="C54:P54" si="15">SUM(C55:C59)</f>
        <v>67607726816</v>
      </c>
      <c r="D54" s="132">
        <f t="shared" si="15"/>
        <v>89214114669.440002</v>
      </c>
      <c r="E54" s="128">
        <f t="shared" si="15"/>
        <v>5022277118.2399998</v>
      </c>
      <c r="F54" s="128">
        <f t="shared" si="15"/>
        <v>2585578114.4699998</v>
      </c>
      <c r="G54" s="128">
        <f t="shared" si="15"/>
        <v>7790629176.1400013</v>
      </c>
      <c r="H54" s="128">
        <f t="shared" si="15"/>
        <v>4244429591.6000004</v>
      </c>
      <c r="I54" s="128">
        <f t="shared" si="15"/>
        <v>10434782924.050001</v>
      </c>
      <c r="J54" s="128">
        <f t="shared" si="15"/>
        <v>3882845309.2800002</v>
      </c>
      <c r="K54" s="128">
        <f t="shared" si="15"/>
        <v>4440147250.0599995</v>
      </c>
      <c r="L54" s="128">
        <f t="shared" si="15"/>
        <v>3011110682.6900001</v>
      </c>
      <c r="M54" s="128">
        <f t="shared" si="15"/>
        <v>5576482081.1800003</v>
      </c>
      <c r="N54" s="128">
        <f t="shared" si="15"/>
        <v>15861264520.119999</v>
      </c>
      <c r="O54" s="128">
        <f t="shared" si="15"/>
        <v>6203394414.9099998</v>
      </c>
      <c r="P54" s="128">
        <f t="shared" si="15"/>
        <v>15290500538.429998</v>
      </c>
      <c r="Q54" s="128">
        <f t="shared" ref="Q54:Q110" si="16">E54+F54+G54+H54+I54+J54+K54+L54+M54+O54+N54+P54</f>
        <v>84343441721.169983</v>
      </c>
      <c r="W54" s="5"/>
      <c r="X54" s="5"/>
      <c r="Y54" s="5"/>
      <c r="Z54" s="5"/>
      <c r="AA54" s="5"/>
      <c r="AB54" s="5"/>
      <c r="AC54" s="5"/>
      <c r="AD54" s="117"/>
      <c r="AE54" s="117"/>
      <c r="AF54" s="117"/>
      <c r="AG54" s="117"/>
      <c r="AH54" s="117"/>
      <c r="AI54" s="117"/>
      <c r="AJ54" s="117"/>
      <c r="AK54" s="117"/>
      <c r="AL54" s="117"/>
      <c r="AM54" s="117"/>
    </row>
    <row r="55" spans="2:39" x14ac:dyDescent="0.25">
      <c r="B55" s="29" t="s">
        <v>140</v>
      </c>
      <c r="C55" s="133">
        <v>30352778078</v>
      </c>
      <c r="D55" s="133">
        <v>48080883593.529991</v>
      </c>
      <c r="E55" s="133">
        <v>2139836723.5999999</v>
      </c>
      <c r="F55" s="133">
        <v>1732063809.2199998</v>
      </c>
      <c r="G55" s="133">
        <v>3485313775.1200004</v>
      </c>
      <c r="H55" s="133">
        <v>2669098579.5599999</v>
      </c>
      <c r="I55" s="133">
        <v>3279048045.2499995</v>
      </c>
      <c r="J55" s="133">
        <v>2700833686.3700004</v>
      </c>
      <c r="K55" s="133">
        <v>2802275373.8199997</v>
      </c>
      <c r="L55" s="133">
        <v>1393874544.75</v>
      </c>
      <c r="M55" s="133">
        <v>4025618767.2599998</v>
      </c>
      <c r="N55" s="133">
        <v>5101454896.5</v>
      </c>
      <c r="O55" s="133">
        <v>3588522124.0099998</v>
      </c>
      <c r="P55" s="133">
        <v>10920460525.619999</v>
      </c>
      <c r="Q55" s="131">
        <f t="shared" si="16"/>
        <v>43838400851.080002</v>
      </c>
      <c r="R55" s="12"/>
      <c r="S55" s="12"/>
      <c r="T55" s="12"/>
      <c r="U55" s="12"/>
      <c r="V55" s="12"/>
      <c r="W55" s="5"/>
      <c r="X55" s="5"/>
      <c r="Y55" s="5"/>
      <c r="Z55" s="5"/>
      <c r="AA55" s="5"/>
      <c r="AB55" s="5"/>
      <c r="AC55" s="5"/>
      <c r="AD55" s="117"/>
      <c r="AE55" s="117"/>
      <c r="AF55" s="117"/>
      <c r="AG55" s="117"/>
      <c r="AH55" s="117"/>
      <c r="AI55" s="117"/>
      <c r="AJ55" s="117"/>
      <c r="AK55" s="117"/>
      <c r="AL55" s="117"/>
      <c r="AM55" s="117"/>
    </row>
    <row r="56" spans="2:39" x14ac:dyDescent="0.25">
      <c r="B56" s="29" t="s">
        <v>141</v>
      </c>
      <c r="C56" s="133">
        <v>91084004</v>
      </c>
      <c r="D56" s="133">
        <v>72295188</v>
      </c>
      <c r="E56" s="133">
        <v>4302187.55</v>
      </c>
      <c r="F56" s="133">
        <v>4247195.66</v>
      </c>
      <c r="G56" s="133">
        <v>4217920.1499999994</v>
      </c>
      <c r="H56" s="133">
        <v>4857530.38</v>
      </c>
      <c r="I56" s="133">
        <v>4884869.2699999996</v>
      </c>
      <c r="J56" s="133">
        <v>4197145.1900000004</v>
      </c>
      <c r="K56" s="133">
        <v>4900517.2699999996</v>
      </c>
      <c r="L56" s="133">
        <v>6499130.4900000002</v>
      </c>
      <c r="M56" s="133">
        <v>9561322.2899999991</v>
      </c>
      <c r="N56" s="133">
        <v>4608545.4400000004</v>
      </c>
      <c r="O56" s="133">
        <v>5367409.5</v>
      </c>
      <c r="P56" s="133">
        <v>11193921.379999999</v>
      </c>
      <c r="Q56" s="129">
        <f t="shared" si="16"/>
        <v>68837694.569999993</v>
      </c>
      <c r="R56" s="12"/>
      <c r="S56" s="12"/>
      <c r="T56" s="12"/>
      <c r="U56" s="12"/>
      <c r="V56" s="12"/>
      <c r="W56" s="5"/>
      <c r="X56" s="5"/>
      <c r="Y56" s="5"/>
      <c r="Z56" s="5"/>
      <c r="AA56" s="5"/>
      <c r="AB56" s="5"/>
      <c r="AC56" s="5"/>
      <c r="AD56" s="117"/>
      <c r="AE56" s="117"/>
      <c r="AF56" s="117"/>
      <c r="AG56" s="117"/>
      <c r="AH56" s="117"/>
      <c r="AI56" s="117"/>
      <c r="AJ56" s="117"/>
      <c r="AK56" s="117"/>
      <c r="AL56" s="117"/>
      <c r="AM56" s="117"/>
    </row>
    <row r="57" spans="2:39" x14ac:dyDescent="0.25">
      <c r="B57" s="29" t="s">
        <v>142</v>
      </c>
      <c r="C57" s="133">
        <v>30418352501</v>
      </c>
      <c r="D57" s="133">
        <v>31878044381.310001</v>
      </c>
      <c r="E57" s="133">
        <v>2635803134.4899998</v>
      </c>
      <c r="F57" s="133">
        <v>664017949.32000005</v>
      </c>
      <c r="G57" s="133">
        <v>2844921072.8500004</v>
      </c>
      <c r="H57" s="133">
        <v>1217743328.45</v>
      </c>
      <c r="I57" s="133">
        <v>6853926310.3600006</v>
      </c>
      <c r="J57" s="133">
        <v>977640633.03999996</v>
      </c>
      <c r="K57" s="133">
        <v>1414354425.27</v>
      </c>
      <c r="L57" s="133">
        <v>1367773120.1499999</v>
      </c>
      <c r="M57" s="133">
        <v>755975099.65999997</v>
      </c>
      <c r="N57" s="133">
        <v>7828742042.2299995</v>
      </c>
      <c r="O57" s="133">
        <v>1095002633.8299999</v>
      </c>
      <c r="P57" s="133">
        <v>3874139082.5799999</v>
      </c>
      <c r="Q57" s="129">
        <f t="shared" si="16"/>
        <v>31530038832.230003</v>
      </c>
      <c r="R57" s="12"/>
      <c r="S57" s="12"/>
      <c r="T57" s="12"/>
      <c r="U57" s="12"/>
      <c r="V57" s="12"/>
      <c r="W57" s="5"/>
      <c r="X57" s="5"/>
      <c r="Y57" s="5"/>
      <c r="Z57" s="5"/>
      <c r="AA57" s="5"/>
      <c r="AB57" s="5"/>
      <c r="AC57" s="5"/>
      <c r="AD57" s="117"/>
      <c r="AE57" s="117"/>
      <c r="AF57" s="117"/>
      <c r="AG57" s="117"/>
      <c r="AH57" s="117"/>
      <c r="AI57" s="117"/>
      <c r="AJ57" s="117"/>
      <c r="AK57" s="117"/>
      <c r="AL57" s="117"/>
      <c r="AM57" s="117"/>
    </row>
    <row r="58" spans="2:39" x14ac:dyDescent="0.25">
      <c r="B58" s="29" t="s">
        <v>143</v>
      </c>
      <c r="C58" s="133">
        <v>3786700000</v>
      </c>
      <c r="D58" s="133">
        <v>6186249241</v>
      </c>
      <c r="E58" s="133">
        <v>129491989.08</v>
      </c>
      <c r="F58" s="133">
        <v>3468862.1</v>
      </c>
      <c r="G58" s="133">
        <v>1306538479.6700001</v>
      </c>
      <c r="H58" s="133">
        <v>4887443.78</v>
      </c>
      <c r="I58" s="133">
        <v>116948744.98</v>
      </c>
      <c r="J58" s="133">
        <v>39135813.229999997</v>
      </c>
      <c r="K58" s="133">
        <v>34971209.339999996</v>
      </c>
      <c r="L58" s="133">
        <v>22653127.48</v>
      </c>
      <c r="M58" s="133">
        <v>588295289.40999997</v>
      </c>
      <c r="N58" s="133">
        <v>2693062330.3400002</v>
      </c>
      <c r="O58" s="133">
        <v>1201563469.78</v>
      </c>
      <c r="P58" s="133">
        <v>4806054.78</v>
      </c>
      <c r="Q58" s="129">
        <f t="shared" si="16"/>
        <v>6145822813.9700003</v>
      </c>
      <c r="R58" s="12"/>
      <c r="S58" s="12"/>
      <c r="T58" s="12"/>
      <c r="U58" s="12"/>
      <c r="V58" s="12"/>
      <c r="W58" s="5"/>
      <c r="X58" s="5"/>
      <c r="Y58" s="5"/>
      <c r="Z58" s="5"/>
      <c r="AA58" s="5"/>
      <c r="AB58" s="5"/>
      <c r="AC58" s="5"/>
      <c r="AD58" s="117"/>
      <c r="AE58" s="117"/>
      <c r="AF58" s="117"/>
      <c r="AG58" s="117"/>
      <c r="AH58" s="117"/>
      <c r="AI58" s="117"/>
      <c r="AJ58" s="117"/>
      <c r="AK58" s="117"/>
      <c r="AL58" s="117"/>
      <c r="AM58" s="117"/>
    </row>
    <row r="59" spans="2:39" x14ac:dyDescent="0.25">
      <c r="B59" s="29" t="s">
        <v>144</v>
      </c>
      <c r="C59" s="133">
        <v>2958812233</v>
      </c>
      <c r="D59" s="133">
        <v>2996642265.5999999</v>
      </c>
      <c r="E59" s="133">
        <v>112843083.52</v>
      </c>
      <c r="F59" s="133">
        <v>181780298.17000002</v>
      </c>
      <c r="G59" s="133">
        <v>149637928.34999999</v>
      </c>
      <c r="H59" s="133">
        <v>347842709.43000001</v>
      </c>
      <c r="I59" s="133">
        <v>179974954.19</v>
      </c>
      <c r="J59" s="133">
        <v>161038031.44999999</v>
      </c>
      <c r="K59" s="133">
        <v>183645724.36000001</v>
      </c>
      <c r="L59" s="133">
        <v>220310759.81999999</v>
      </c>
      <c r="M59" s="133">
        <v>197031602.56</v>
      </c>
      <c r="N59" s="133">
        <v>233396705.60999998</v>
      </c>
      <c r="O59" s="133">
        <v>312938777.79000002</v>
      </c>
      <c r="P59" s="133">
        <v>479900954.06999999</v>
      </c>
      <c r="Q59" s="129">
        <f t="shared" si="16"/>
        <v>2760341529.3200002</v>
      </c>
      <c r="R59" s="12"/>
      <c r="S59" s="12"/>
      <c r="T59" s="12"/>
      <c r="U59" s="12"/>
      <c r="V59" s="12"/>
      <c r="W59" s="5"/>
      <c r="X59" s="5"/>
      <c r="Y59" s="5"/>
      <c r="Z59" s="5"/>
      <c r="AA59" s="5"/>
      <c r="AB59" s="5"/>
      <c r="AC59" s="5"/>
      <c r="AD59" s="117"/>
      <c r="AE59" s="117"/>
      <c r="AF59" s="117"/>
      <c r="AG59" s="117"/>
      <c r="AH59" s="117"/>
      <c r="AI59" s="117"/>
      <c r="AJ59" s="117"/>
      <c r="AK59" s="117"/>
      <c r="AL59" s="117"/>
      <c r="AM59" s="117"/>
    </row>
    <row r="60" spans="2:39" x14ac:dyDescent="0.25">
      <c r="B60" s="28" t="s">
        <v>145</v>
      </c>
      <c r="C60" s="132">
        <f t="shared" ref="C60:P60" si="17">SUM(C61)</f>
        <v>2896483864</v>
      </c>
      <c r="D60" s="132">
        <f t="shared" si="17"/>
        <v>2793827247.7000003</v>
      </c>
      <c r="E60" s="128">
        <f t="shared" si="17"/>
        <v>148631899.53</v>
      </c>
      <c r="F60" s="128">
        <f t="shared" si="17"/>
        <v>147185985.25999999</v>
      </c>
      <c r="G60" s="128">
        <f t="shared" si="17"/>
        <v>237572582.59000003</v>
      </c>
      <c r="H60" s="128">
        <f t="shared" si="17"/>
        <v>97711391.939999998</v>
      </c>
      <c r="I60" s="128">
        <f t="shared" si="17"/>
        <v>232211025.86000001</v>
      </c>
      <c r="J60" s="128">
        <f t="shared" si="17"/>
        <v>167066159.01000002</v>
      </c>
      <c r="K60" s="128">
        <f t="shared" si="17"/>
        <v>246022424.79000002</v>
      </c>
      <c r="L60" s="128">
        <f t="shared" si="17"/>
        <v>186906925.76999998</v>
      </c>
      <c r="M60" s="128">
        <f t="shared" si="17"/>
        <v>278841632.65999997</v>
      </c>
      <c r="N60" s="128">
        <f t="shared" si="17"/>
        <v>309837637.56999999</v>
      </c>
      <c r="O60" s="128">
        <f t="shared" si="17"/>
        <v>152482377.03999999</v>
      </c>
      <c r="P60" s="128">
        <f t="shared" si="17"/>
        <v>492243713.69000006</v>
      </c>
      <c r="Q60" s="128">
        <f t="shared" si="16"/>
        <v>2696713755.71</v>
      </c>
      <c r="R60" s="105"/>
      <c r="S60" s="105"/>
      <c r="T60" s="105"/>
      <c r="U60" s="105"/>
      <c r="V60" s="105"/>
      <c r="W60" s="5"/>
      <c r="X60" s="5"/>
      <c r="Y60" s="5"/>
      <c r="Z60" s="5"/>
      <c r="AA60" s="5"/>
      <c r="AB60" s="5"/>
      <c r="AC60" s="5"/>
      <c r="AD60" s="117"/>
      <c r="AE60" s="117"/>
      <c r="AF60" s="117"/>
      <c r="AG60" s="117"/>
      <c r="AH60" s="117"/>
      <c r="AI60" s="117"/>
      <c r="AJ60" s="117"/>
      <c r="AK60" s="117"/>
      <c r="AL60" s="117"/>
      <c r="AM60" s="117"/>
    </row>
    <row r="61" spans="2:39" x14ac:dyDescent="0.25">
      <c r="B61" s="29" t="s">
        <v>146</v>
      </c>
      <c r="C61" s="133">
        <v>2896483864</v>
      </c>
      <c r="D61" s="133">
        <v>2793827247.7000003</v>
      </c>
      <c r="E61" s="133">
        <v>148631899.53</v>
      </c>
      <c r="F61" s="133">
        <v>147185985.25999999</v>
      </c>
      <c r="G61" s="133">
        <v>237572582.59000003</v>
      </c>
      <c r="H61" s="133">
        <v>97711391.939999998</v>
      </c>
      <c r="I61" s="133">
        <v>232211025.86000001</v>
      </c>
      <c r="J61" s="133">
        <v>167066159.01000002</v>
      </c>
      <c r="K61" s="133">
        <v>246022424.79000002</v>
      </c>
      <c r="L61" s="133">
        <v>186906925.76999998</v>
      </c>
      <c r="M61" s="133">
        <v>278841632.65999997</v>
      </c>
      <c r="N61" s="133">
        <v>309837637.56999999</v>
      </c>
      <c r="O61" s="133">
        <v>152482377.03999999</v>
      </c>
      <c r="P61" s="133">
        <v>492243713.69000006</v>
      </c>
      <c r="Q61" s="129">
        <f t="shared" si="16"/>
        <v>2696713755.71</v>
      </c>
      <c r="R61" s="105"/>
      <c r="S61" s="105"/>
      <c r="T61" s="105"/>
      <c r="U61" s="105"/>
      <c r="V61" s="105"/>
      <c r="W61" s="5"/>
      <c r="X61" s="5"/>
      <c r="Y61" s="5"/>
      <c r="Z61" s="5"/>
      <c r="AA61" s="5"/>
      <c r="AB61" s="5"/>
      <c r="AC61" s="5"/>
      <c r="AD61" s="117"/>
      <c r="AE61" s="117"/>
      <c r="AF61" s="117"/>
      <c r="AG61" s="117"/>
      <c r="AH61" s="117"/>
      <c r="AI61" s="117"/>
      <c r="AJ61" s="117"/>
      <c r="AK61" s="117"/>
      <c r="AL61" s="117"/>
      <c r="AM61" s="117"/>
    </row>
    <row r="62" spans="2:39" x14ac:dyDescent="0.25">
      <c r="B62" s="28" t="s">
        <v>147</v>
      </c>
      <c r="C62" s="132">
        <f t="shared" ref="C62:P62" si="18">SUM(C63)</f>
        <v>149703020</v>
      </c>
      <c r="D62" s="132">
        <f t="shared" si="18"/>
        <v>149703020</v>
      </c>
      <c r="E62" s="128">
        <f t="shared" si="18"/>
        <v>12475251.67</v>
      </c>
      <c r="F62" s="128">
        <f t="shared" si="18"/>
        <v>12475251.67</v>
      </c>
      <c r="G62" s="128">
        <f t="shared" si="18"/>
        <v>12475251.67</v>
      </c>
      <c r="H62" s="128">
        <f t="shared" si="18"/>
        <v>12475251.67</v>
      </c>
      <c r="I62" s="128">
        <f t="shared" si="18"/>
        <v>12475251.67</v>
      </c>
      <c r="J62" s="128">
        <f t="shared" si="18"/>
        <v>12475251.67</v>
      </c>
      <c r="K62" s="128">
        <f t="shared" si="18"/>
        <v>12475251.67</v>
      </c>
      <c r="L62" s="128">
        <f t="shared" si="18"/>
        <v>12475251.67</v>
      </c>
      <c r="M62" s="128">
        <f t="shared" si="18"/>
        <v>12475251.67</v>
      </c>
      <c r="N62" s="128">
        <f t="shared" si="18"/>
        <v>12475251.67</v>
      </c>
      <c r="O62" s="128">
        <f t="shared" si="18"/>
        <v>12475251.67</v>
      </c>
      <c r="P62" s="128">
        <f t="shared" si="18"/>
        <v>12475251.630000001</v>
      </c>
      <c r="Q62" s="128">
        <f t="shared" si="16"/>
        <v>149703020</v>
      </c>
      <c r="R62" s="105"/>
      <c r="S62" s="105"/>
      <c r="T62" s="105"/>
      <c r="U62" s="105"/>
      <c r="V62" s="105"/>
      <c r="W62" s="5"/>
      <c r="X62" s="5"/>
      <c r="Y62" s="5"/>
      <c r="Z62" s="5"/>
      <c r="AA62" s="5"/>
      <c r="AB62" s="5"/>
      <c r="AC62" s="5"/>
      <c r="AD62" s="117"/>
      <c r="AE62" s="117"/>
      <c r="AF62" s="117"/>
      <c r="AG62" s="117"/>
      <c r="AH62" s="117"/>
      <c r="AI62" s="117"/>
      <c r="AJ62" s="117"/>
      <c r="AK62" s="117"/>
      <c r="AL62" s="117"/>
      <c r="AM62" s="117"/>
    </row>
    <row r="63" spans="2:39" x14ac:dyDescent="0.25">
      <c r="B63" s="29" t="s">
        <v>148</v>
      </c>
      <c r="C63" s="133">
        <v>149703020</v>
      </c>
      <c r="D63" s="133">
        <v>149703020</v>
      </c>
      <c r="E63" s="133">
        <v>12475251.67</v>
      </c>
      <c r="F63" s="133">
        <v>12475251.67</v>
      </c>
      <c r="G63" s="133">
        <v>12475251.67</v>
      </c>
      <c r="H63" s="133">
        <v>12475251.67</v>
      </c>
      <c r="I63" s="133">
        <v>12475251.67</v>
      </c>
      <c r="J63" s="133">
        <v>12475251.67</v>
      </c>
      <c r="K63" s="133">
        <v>12475251.67</v>
      </c>
      <c r="L63" s="133">
        <v>12475251.67</v>
      </c>
      <c r="M63" s="133">
        <v>12475251.67</v>
      </c>
      <c r="N63" s="133">
        <v>12475251.67</v>
      </c>
      <c r="O63" s="133">
        <v>12475251.67</v>
      </c>
      <c r="P63" s="133">
        <v>12475251.630000001</v>
      </c>
      <c r="Q63" s="131">
        <f t="shared" si="16"/>
        <v>149703020</v>
      </c>
      <c r="R63" s="105"/>
      <c r="S63" s="105"/>
      <c r="T63" s="105"/>
      <c r="U63" s="105"/>
      <c r="V63" s="105"/>
      <c r="W63" s="5"/>
      <c r="X63" s="5"/>
      <c r="Y63" s="5"/>
      <c r="Z63" s="5"/>
      <c r="AA63" s="5"/>
      <c r="AB63" s="5"/>
      <c r="AC63" s="5"/>
      <c r="AD63" s="117"/>
      <c r="AE63" s="117"/>
      <c r="AF63" s="117"/>
      <c r="AG63" s="117"/>
      <c r="AH63" s="117"/>
      <c r="AI63" s="117"/>
      <c r="AJ63" s="117"/>
      <c r="AK63" s="117"/>
      <c r="AL63" s="117"/>
      <c r="AM63" s="117"/>
    </row>
    <row r="64" spans="2:39" x14ac:dyDescent="0.25">
      <c r="B64" s="28" t="s">
        <v>149</v>
      </c>
      <c r="C64" s="132">
        <f t="shared" ref="C64:P64" si="19">SUM(C65:C67)</f>
        <v>10706248966</v>
      </c>
      <c r="D64" s="132">
        <f t="shared" si="19"/>
        <v>6689822731.0400009</v>
      </c>
      <c r="E64" s="132">
        <f t="shared" si="19"/>
        <v>140751450.78</v>
      </c>
      <c r="F64" s="132">
        <f t="shared" si="19"/>
        <v>357544794.31</v>
      </c>
      <c r="G64" s="132">
        <f t="shared" si="19"/>
        <v>338305527.62</v>
      </c>
      <c r="H64" s="132">
        <f t="shared" si="19"/>
        <v>301458548.10000002</v>
      </c>
      <c r="I64" s="132">
        <f t="shared" si="19"/>
        <v>297091231.36000001</v>
      </c>
      <c r="J64" s="132">
        <f t="shared" si="19"/>
        <v>264903866.23999998</v>
      </c>
      <c r="K64" s="132">
        <f t="shared" si="19"/>
        <v>261210712.59</v>
      </c>
      <c r="L64" s="132">
        <f t="shared" si="19"/>
        <v>374654962.22000003</v>
      </c>
      <c r="M64" s="132">
        <f t="shared" si="19"/>
        <v>415064452.42000002</v>
      </c>
      <c r="N64" s="132">
        <f t="shared" si="19"/>
        <v>578017997.38999999</v>
      </c>
      <c r="O64" s="132">
        <f t="shared" si="19"/>
        <v>452590974.66000003</v>
      </c>
      <c r="P64" s="132">
        <f t="shared" si="19"/>
        <v>1728251478.72</v>
      </c>
      <c r="Q64" s="128">
        <f t="shared" si="16"/>
        <v>5509845996.4099998</v>
      </c>
      <c r="R64" s="104"/>
      <c r="S64" s="104"/>
      <c r="T64" s="104"/>
      <c r="U64" s="104"/>
      <c r="V64" s="104"/>
      <c r="W64" s="5"/>
      <c r="X64" s="5"/>
      <c r="Y64" s="5"/>
      <c r="Z64" s="5"/>
      <c r="AA64" s="5"/>
      <c r="AB64" s="5"/>
      <c r="AC64" s="5"/>
      <c r="AD64" s="117"/>
      <c r="AE64" s="117"/>
      <c r="AF64" s="117"/>
      <c r="AG64" s="117"/>
      <c r="AH64" s="117"/>
      <c r="AI64" s="117"/>
      <c r="AJ64" s="117"/>
      <c r="AK64" s="117"/>
      <c r="AL64" s="117"/>
      <c r="AM64" s="117"/>
    </row>
    <row r="65" spans="2:39" x14ac:dyDescent="0.25">
      <c r="B65" s="7" t="s">
        <v>150</v>
      </c>
      <c r="C65" s="132">
        <v>0</v>
      </c>
      <c r="D65" s="141">
        <v>103637350.52</v>
      </c>
      <c r="E65" s="132">
        <v>0</v>
      </c>
      <c r="F65" s="133">
        <v>20717432.170000002</v>
      </c>
      <c r="G65" s="132">
        <v>0</v>
      </c>
      <c r="H65" s="132"/>
      <c r="I65" s="141">
        <v>34413684.189999998</v>
      </c>
      <c r="J65" s="132">
        <v>0</v>
      </c>
      <c r="K65" s="132">
        <v>0</v>
      </c>
      <c r="L65" s="132"/>
      <c r="M65" s="132">
        <v>0</v>
      </c>
      <c r="N65" s="141">
        <v>28506232.52</v>
      </c>
      <c r="O65" s="132">
        <v>0</v>
      </c>
      <c r="P65" s="132"/>
      <c r="Q65" s="129">
        <f t="shared" si="16"/>
        <v>83637348.879999995</v>
      </c>
      <c r="R65" s="104"/>
      <c r="S65" s="104"/>
      <c r="T65" s="104"/>
      <c r="U65" s="104"/>
      <c r="V65" s="104"/>
      <c r="W65" s="5"/>
      <c r="X65" s="5"/>
      <c r="Y65" s="5"/>
      <c r="Z65" s="5"/>
      <c r="AA65" s="5"/>
      <c r="AB65" s="5"/>
      <c r="AC65" s="5"/>
      <c r="AD65" s="117"/>
      <c r="AE65" s="117"/>
      <c r="AF65" s="117"/>
      <c r="AG65" s="117"/>
      <c r="AH65" s="117"/>
      <c r="AI65" s="117"/>
      <c r="AJ65" s="117"/>
      <c r="AK65" s="117"/>
      <c r="AL65" s="117"/>
      <c r="AM65" s="117"/>
    </row>
    <row r="66" spans="2:39" x14ac:dyDescent="0.25">
      <c r="B66" s="7" t="s">
        <v>238</v>
      </c>
      <c r="C66" s="141">
        <v>234000</v>
      </c>
      <c r="D66" s="141">
        <v>234000.53000000026</v>
      </c>
      <c r="E66" s="141">
        <v>0</v>
      </c>
      <c r="F66" s="141"/>
      <c r="G66" s="141"/>
      <c r="H66" s="141"/>
      <c r="I66" s="141"/>
      <c r="J66" s="141"/>
      <c r="K66" s="141"/>
      <c r="L66" s="141"/>
      <c r="M66" s="141">
        <v>0</v>
      </c>
      <c r="N66" s="141"/>
      <c r="O66" s="141">
        <v>0</v>
      </c>
      <c r="P66" s="141">
        <v>0</v>
      </c>
      <c r="Q66" s="131">
        <f t="shared" si="16"/>
        <v>0</v>
      </c>
      <c r="W66" s="5"/>
      <c r="X66" s="5"/>
      <c r="Y66" s="5"/>
      <c r="Z66" s="5"/>
      <c r="AA66" s="5"/>
      <c r="AB66" s="5"/>
      <c r="AC66" s="5"/>
      <c r="AD66" s="117"/>
      <c r="AE66" s="117"/>
      <c r="AF66" s="117"/>
      <c r="AG66" s="117"/>
      <c r="AH66" s="117"/>
      <c r="AI66" s="117"/>
      <c r="AJ66" s="117"/>
      <c r="AK66" s="117"/>
      <c r="AL66" s="117"/>
      <c r="AM66" s="117"/>
    </row>
    <row r="67" spans="2:39" x14ac:dyDescent="0.25">
      <c r="B67" s="29" t="s">
        <v>151</v>
      </c>
      <c r="C67" s="133">
        <v>10706014966</v>
      </c>
      <c r="D67" s="133">
        <v>6585951379.9900007</v>
      </c>
      <c r="E67" s="133">
        <v>140751450.78</v>
      </c>
      <c r="F67" s="133">
        <f>331827362.14+5000000</f>
        <v>336827362.13999999</v>
      </c>
      <c r="G67" s="133">
        <v>338305527.62</v>
      </c>
      <c r="H67" s="133">
        <f>306458548.1-5000000</f>
        <v>301458548.10000002</v>
      </c>
      <c r="I67" s="133">
        <v>262677547.17000002</v>
      </c>
      <c r="J67" s="133">
        <v>264903866.23999998</v>
      </c>
      <c r="K67" s="133">
        <v>261210712.59</v>
      </c>
      <c r="L67" s="133">
        <v>374654962.22000003</v>
      </c>
      <c r="M67" s="133">
        <v>415064452.42000002</v>
      </c>
      <c r="N67" s="133">
        <v>549511764.87</v>
      </c>
      <c r="O67" s="133">
        <v>452590974.66000003</v>
      </c>
      <c r="P67" s="133">
        <v>1728251478.72</v>
      </c>
      <c r="Q67" s="131">
        <f t="shared" si="16"/>
        <v>5426208647.5299997</v>
      </c>
      <c r="S67" s="174"/>
      <c r="V67" s="105"/>
      <c r="W67" s="5"/>
      <c r="X67" s="5"/>
      <c r="Y67" s="5"/>
      <c r="Z67" s="5"/>
      <c r="AA67" s="5"/>
      <c r="AB67" s="5"/>
      <c r="AC67" s="5"/>
      <c r="AD67" s="117"/>
      <c r="AE67" s="117"/>
      <c r="AF67" s="117"/>
      <c r="AG67" s="117"/>
      <c r="AH67" s="117"/>
      <c r="AI67" s="117"/>
      <c r="AJ67" s="117"/>
      <c r="AK67" s="117"/>
      <c r="AL67" s="117"/>
      <c r="AM67" s="117"/>
    </row>
    <row r="68" spans="2:39" x14ac:dyDescent="0.25">
      <c r="B68" s="24" t="s">
        <v>153</v>
      </c>
      <c r="C68" s="140">
        <f t="shared" ref="C68:P68" si="20">C69+C74+C87</f>
        <v>8813357287</v>
      </c>
      <c r="D68" s="140">
        <f t="shared" si="20"/>
        <v>9186115482.1499996</v>
      </c>
      <c r="E68" s="127">
        <f t="shared" si="20"/>
        <v>269130722.90999997</v>
      </c>
      <c r="F68" s="127">
        <f t="shared" si="20"/>
        <v>379172865.45000005</v>
      </c>
      <c r="G68" s="127">
        <f t="shared" si="20"/>
        <v>1145721074.4400001</v>
      </c>
      <c r="H68" s="127">
        <f t="shared" si="20"/>
        <v>341579402.66999996</v>
      </c>
      <c r="I68" s="127">
        <f t="shared" si="20"/>
        <v>612605121.58999991</v>
      </c>
      <c r="J68" s="127">
        <f t="shared" si="20"/>
        <v>620539703.01999998</v>
      </c>
      <c r="K68" s="127">
        <f t="shared" si="20"/>
        <v>587369585.79999995</v>
      </c>
      <c r="L68" s="127">
        <f t="shared" si="20"/>
        <v>447813699.43000001</v>
      </c>
      <c r="M68" s="127">
        <f t="shared" si="20"/>
        <v>681181348.12</v>
      </c>
      <c r="N68" s="127">
        <f t="shared" si="20"/>
        <v>593371070.80999994</v>
      </c>
      <c r="O68" s="127">
        <f t="shared" si="20"/>
        <v>837033042.94000006</v>
      </c>
      <c r="P68" s="127">
        <f t="shared" si="20"/>
        <v>2128891808.8000002</v>
      </c>
      <c r="Q68" s="127">
        <f t="shared" si="16"/>
        <v>8644409445.9799995</v>
      </c>
      <c r="R68" s="105"/>
      <c r="S68" s="12"/>
      <c r="T68" s="105"/>
      <c r="U68" s="105"/>
      <c r="V68" s="5"/>
      <c r="W68" s="5"/>
      <c r="X68" s="5"/>
      <c r="Y68" s="5"/>
      <c r="Z68" s="5"/>
      <c r="AA68" s="5"/>
      <c r="AB68" s="5"/>
      <c r="AC68" s="5"/>
      <c r="AD68" s="117"/>
      <c r="AE68" s="117"/>
      <c r="AF68" s="117"/>
      <c r="AG68" s="117"/>
      <c r="AH68" s="117"/>
      <c r="AI68" s="117"/>
      <c r="AJ68" s="117"/>
      <c r="AK68" s="117"/>
      <c r="AL68" s="117"/>
      <c r="AM68" s="117"/>
    </row>
    <row r="69" spans="2:39" x14ac:dyDescent="0.25">
      <c r="B69" s="28" t="s">
        <v>154</v>
      </c>
      <c r="C69" s="132">
        <f t="shared" ref="C69:I69" si="21">SUM(C70:C73)</f>
        <v>398496194</v>
      </c>
      <c r="D69" s="132">
        <f t="shared" ref="D69" si="22">SUM(D70:D73)</f>
        <v>935204797.89999986</v>
      </c>
      <c r="E69" s="128">
        <f t="shared" si="21"/>
        <v>5284800.95</v>
      </c>
      <c r="F69" s="128">
        <f t="shared" si="21"/>
        <v>5274035.8499999996</v>
      </c>
      <c r="G69" s="128">
        <f t="shared" si="21"/>
        <v>32471753.780000001</v>
      </c>
      <c r="H69" s="128">
        <f t="shared" si="21"/>
        <v>17043696.859999999</v>
      </c>
      <c r="I69" s="128">
        <f t="shared" si="21"/>
        <v>52534200.129999995</v>
      </c>
      <c r="J69" s="128">
        <f t="shared" ref="J69:P69" si="23">SUM(J70:J73)</f>
        <v>35805432.119999997</v>
      </c>
      <c r="K69" s="128">
        <f t="shared" si="23"/>
        <v>90041996.86999999</v>
      </c>
      <c r="L69" s="128">
        <f t="shared" si="23"/>
        <v>33261563.440000001</v>
      </c>
      <c r="M69" s="128">
        <f t="shared" si="23"/>
        <v>75861523.530000001</v>
      </c>
      <c r="N69" s="128">
        <f t="shared" si="23"/>
        <v>79336206.980000004</v>
      </c>
      <c r="O69" s="128">
        <f t="shared" si="23"/>
        <v>88656567.940000013</v>
      </c>
      <c r="P69" s="128">
        <f t="shared" si="23"/>
        <v>409304525.77000004</v>
      </c>
      <c r="Q69" s="128">
        <f t="shared" si="16"/>
        <v>924876304.22000003</v>
      </c>
      <c r="R69" s="128"/>
      <c r="S69" s="5"/>
      <c r="T69" s="5"/>
      <c r="U69" s="5"/>
      <c r="V69" s="5"/>
      <c r="W69" s="5"/>
      <c r="X69" s="5"/>
      <c r="Y69" s="5"/>
      <c r="Z69" s="5"/>
      <c r="AA69" s="5"/>
      <c r="AB69" s="5"/>
      <c r="AC69" s="5"/>
      <c r="AD69" s="117"/>
      <c r="AE69" s="117"/>
      <c r="AF69" s="117"/>
      <c r="AG69" s="117"/>
      <c r="AH69" s="117"/>
      <c r="AI69" s="117"/>
      <c r="AJ69" s="117"/>
      <c r="AK69" s="117"/>
      <c r="AL69" s="117"/>
    </row>
    <row r="70" spans="2:39" x14ac:dyDescent="0.25">
      <c r="B70" s="29" t="s">
        <v>155</v>
      </c>
      <c r="C70" s="133">
        <v>233210529</v>
      </c>
      <c r="D70" s="133">
        <v>887424543.36999989</v>
      </c>
      <c r="E70" s="133">
        <v>3533333.37</v>
      </c>
      <c r="F70" s="133">
        <v>3533333.33</v>
      </c>
      <c r="G70" s="133">
        <v>29868333.280000001</v>
      </c>
      <c r="H70" s="133">
        <v>15019332.550000001</v>
      </c>
      <c r="I70" s="133">
        <v>50175333.329999998</v>
      </c>
      <c r="J70" s="133">
        <v>33120833.32</v>
      </c>
      <c r="K70" s="133">
        <v>87772333.269999981</v>
      </c>
      <c r="L70" s="133">
        <v>24876655.43</v>
      </c>
      <c r="M70" s="133">
        <v>73107063.299999997</v>
      </c>
      <c r="N70" s="133">
        <v>76328548.810000002</v>
      </c>
      <c r="O70" s="133">
        <v>85546420.540000007</v>
      </c>
      <c r="P70" s="133">
        <v>400970612.53000003</v>
      </c>
      <c r="Q70" s="129">
        <f t="shared" si="16"/>
        <v>883852133.06000006</v>
      </c>
      <c r="R70" s="5"/>
      <c r="S70" s="5"/>
      <c r="T70" s="5"/>
      <c r="U70" s="5"/>
      <c r="V70" s="5"/>
      <c r="W70" s="5"/>
      <c r="X70" s="5"/>
      <c r="Y70" s="5"/>
      <c r="Z70" s="5"/>
      <c r="AA70" s="5"/>
      <c r="AB70" s="5"/>
      <c r="AC70" s="5"/>
      <c r="AD70" s="117"/>
      <c r="AE70" s="117"/>
      <c r="AF70" s="117"/>
      <c r="AG70" s="117"/>
      <c r="AH70" s="117"/>
      <c r="AI70" s="117"/>
      <c r="AJ70" s="117"/>
      <c r="AK70" s="117"/>
      <c r="AL70" s="117"/>
    </row>
    <row r="71" spans="2:39" x14ac:dyDescent="0.25">
      <c r="B71" s="29" t="s">
        <v>156</v>
      </c>
      <c r="C71" s="133">
        <v>73982266</v>
      </c>
      <c r="D71" s="133">
        <v>1590009.0099999332</v>
      </c>
      <c r="E71" s="133">
        <v>0</v>
      </c>
      <c r="F71" s="133">
        <v>0</v>
      </c>
      <c r="G71" s="133">
        <v>0</v>
      </c>
      <c r="H71" s="133">
        <v>0</v>
      </c>
      <c r="I71" s="133">
        <v>0</v>
      </c>
      <c r="J71" s="133">
        <v>0</v>
      </c>
      <c r="K71" s="133">
        <v>203945.01</v>
      </c>
      <c r="L71" s="133">
        <v>0</v>
      </c>
      <c r="M71" s="133">
        <v>0</v>
      </c>
      <c r="N71" s="133">
        <v>265850</v>
      </c>
      <c r="O71" s="133">
        <v>59850</v>
      </c>
      <c r="P71" s="133">
        <v>400000</v>
      </c>
      <c r="Q71" s="129">
        <f t="shared" si="16"/>
        <v>929645.01</v>
      </c>
      <c r="R71" s="5"/>
      <c r="S71" s="5"/>
      <c r="T71" s="5"/>
      <c r="U71" s="5"/>
      <c r="V71" s="5"/>
      <c r="W71" s="5"/>
      <c r="X71" s="5"/>
      <c r="Y71" s="5"/>
      <c r="Z71" s="5"/>
      <c r="AA71" s="5"/>
      <c r="AB71" s="5"/>
      <c r="AC71" s="5"/>
      <c r="AD71" s="117"/>
      <c r="AE71" s="117"/>
      <c r="AF71" s="117"/>
      <c r="AG71" s="117"/>
      <c r="AH71" s="117"/>
      <c r="AI71" s="117"/>
      <c r="AJ71" s="117"/>
      <c r="AK71" s="117"/>
      <c r="AL71" s="117"/>
    </row>
    <row r="72" spans="2:39" x14ac:dyDescent="0.25">
      <c r="B72" s="29" t="s">
        <v>157</v>
      </c>
      <c r="C72" s="133">
        <v>0</v>
      </c>
      <c r="D72" s="133">
        <v>9708108.5199999996</v>
      </c>
      <c r="E72" s="133"/>
      <c r="F72" s="133"/>
      <c r="G72" s="133"/>
      <c r="H72" s="133"/>
      <c r="I72" s="133"/>
      <c r="J72" s="133"/>
      <c r="K72" s="133"/>
      <c r="L72" s="133">
        <v>5529110.4199999999</v>
      </c>
      <c r="M72" s="133">
        <v>0</v>
      </c>
      <c r="N72" s="133">
        <v>0</v>
      </c>
      <c r="O72" s="133">
        <v>0</v>
      </c>
      <c r="P72" s="133">
        <v>2193230.35</v>
      </c>
      <c r="Q72" s="129">
        <f t="shared" si="16"/>
        <v>7722340.7699999996</v>
      </c>
      <c r="R72" s="5"/>
      <c r="S72" s="5"/>
      <c r="T72" s="5"/>
      <c r="U72" s="5"/>
      <c r="V72" s="5"/>
      <c r="W72" s="5"/>
      <c r="X72" s="5"/>
      <c r="Y72" s="5"/>
      <c r="Z72" s="5"/>
      <c r="AA72" s="5"/>
      <c r="AB72" s="5"/>
      <c r="AC72" s="5"/>
      <c r="AD72" s="117"/>
      <c r="AE72" s="117"/>
      <c r="AF72" s="117"/>
      <c r="AG72" s="117"/>
      <c r="AH72" s="117"/>
      <c r="AI72" s="117"/>
      <c r="AJ72" s="117"/>
      <c r="AK72" s="117"/>
      <c r="AL72" s="117"/>
    </row>
    <row r="73" spans="2:39" x14ac:dyDescent="0.25">
      <c r="B73" s="29" t="s">
        <v>316</v>
      </c>
      <c r="C73" s="133">
        <v>91303399</v>
      </c>
      <c r="D73" s="133">
        <v>36482137</v>
      </c>
      <c r="E73" s="133">
        <v>1751467.58</v>
      </c>
      <c r="F73" s="133">
        <v>1740702.52</v>
      </c>
      <c r="G73" s="133">
        <v>2603420.5</v>
      </c>
      <c r="H73" s="133">
        <v>2024364.31</v>
      </c>
      <c r="I73" s="133">
        <v>2358866.7999999998</v>
      </c>
      <c r="J73" s="133">
        <v>2684598.8</v>
      </c>
      <c r="K73" s="133">
        <v>2065718.59</v>
      </c>
      <c r="L73" s="133">
        <v>2855797.59</v>
      </c>
      <c r="M73" s="133">
        <v>2754460.23</v>
      </c>
      <c r="N73" s="133">
        <v>2741808.17</v>
      </c>
      <c r="O73" s="133">
        <v>3050297.4</v>
      </c>
      <c r="P73" s="133">
        <v>5740682.8899999997</v>
      </c>
      <c r="Q73" s="129">
        <f t="shared" si="16"/>
        <v>32372185.380000003</v>
      </c>
      <c r="R73" s="5"/>
      <c r="S73" s="5"/>
      <c r="T73" s="5"/>
      <c r="U73" s="5"/>
      <c r="V73" s="5"/>
      <c r="W73" s="5"/>
      <c r="X73" s="5"/>
      <c r="Y73" s="5"/>
      <c r="Z73" s="5"/>
      <c r="AA73" s="5"/>
      <c r="AB73" s="5"/>
      <c r="AC73" s="5"/>
      <c r="AD73" s="117"/>
      <c r="AE73" s="117"/>
      <c r="AF73" s="117"/>
      <c r="AG73" s="117"/>
      <c r="AH73" s="117"/>
      <c r="AI73" s="117"/>
      <c r="AJ73" s="117"/>
      <c r="AK73" s="117"/>
      <c r="AL73" s="117"/>
    </row>
    <row r="74" spans="2:39" x14ac:dyDescent="0.25">
      <c r="B74" s="28" t="s">
        <v>158</v>
      </c>
      <c r="C74" s="132">
        <f t="shared" ref="C74:P74" si="24">SUM(C75:C86)</f>
        <v>7783956898</v>
      </c>
      <c r="D74" s="132">
        <f t="shared" si="24"/>
        <v>7598914282.0100002</v>
      </c>
      <c r="E74" s="128">
        <f t="shared" si="24"/>
        <v>228904528.33999997</v>
      </c>
      <c r="F74" s="128">
        <f t="shared" si="24"/>
        <v>339385434.16000003</v>
      </c>
      <c r="G74" s="128">
        <f t="shared" si="24"/>
        <v>1073889396.02</v>
      </c>
      <c r="H74" s="128">
        <f t="shared" si="24"/>
        <v>279026808.02999997</v>
      </c>
      <c r="I74" s="128">
        <f t="shared" si="24"/>
        <v>510003684.03999996</v>
      </c>
      <c r="J74" s="128">
        <f t="shared" si="24"/>
        <v>541349565.75999999</v>
      </c>
      <c r="K74" s="128">
        <f t="shared" si="24"/>
        <v>452044874.80000001</v>
      </c>
      <c r="L74" s="128">
        <f t="shared" si="24"/>
        <v>375102004.93000001</v>
      </c>
      <c r="M74" s="128">
        <f t="shared" si="24"/>
        <v>560961749.04000008</v>
      </c>
      <c r="N74" s="128">
        <f t="shared" si="24"/>
        <v>461632264.81999999</v>
      </c>
      <c r="O74" s="128">
        <f t="shared" si="24"/>
        <v>680612891.23000002</v>
      </c>
      <c r="P74" s="128">
        <f t="shared" si="24"/>
        <v>1606780496.6500001</v>
      </c>
      <c r="Q74" s="128">
        <f t="shared" si="16"/>
        <v>7109693697.8199997</v>
      </c>
      <c r="W74" s="5"/>
      <c r="X74" s="5"/>
      <c r="Y74" s="5"/>
      <c r="Z74" s="5"/>
      <c r="AA74" s="5"/>
      <c r="AB74" s="5"/>
      <c r="AC74" s="5"/>
      <c r="AD74" s="117"/>
      <c r="AE74" s="117"/>
      <c r="AF74" s="117"/>
      <c r="AG74" s="117"/>
      <c r="AH74" s="117"/>
      <c r="AI74" s="117"/>
      <c r="AJ74" s="117"/>
      <c r="AK74" s="117"/>
      <c r="AL74" s="117"/>
    </row>
    <row r="75" spans="2:39" x14ac:dyDescent="0.25">
      <c r="B75" s="29" t="s">
        <v>288</v>
      </c>
      <c r="C75" s="132">
        <v>0</v>
      </c>
      <c r="D75" s="141">
        <v>16624643.5</v>
      </c>
      <c r="E75" s="128"/>
      <c r="F75" s="129">
        <v>14600000</v>
      </c>
      <c r="G75" s="129"/>
      <c r="H75" s="129">
        <v>824643.5</v>
      </c>
      <c r="I75" s="129"/>
      <c r="J75" s="129">
        <v>0</v>
      </c>
      <c r="K75" s="129">
        <v>1200000</v>
      </c>
      <c r="L75" s="129">
        <v>0</v>
      </c>
      <c r="M75" s="129"/>
      <c r="N75" s="129"/>
      <c r="O75" s="129"/>
      <c r="P75" s="129"/>
      <c r="Q75" s="129">
        <f t="shared" si="16"/>
        <v>16624643.5</v>
      </c>
      <c r="W75" s="5"/>
      <c r="X75" s="5"/>
      <c r="Y75" s="5"/>
      <c r="Z75" s="5"/>
      <c r="AA75" s="5"/>
      <c r="AB75" s="5"/>
      <c r="AC75" s="5"/>
      <c r="AD75" s="117"/>
      <c r="AE75" s="117"/>
      <c r="AF75" s="117"/>
      <c r="AG75" s="117"/>
      <c r="AH75" s="117"/>
      <c r="AI75" s="117"/>
      <c r="AJ75" s="117"/>
      <c r="AK75" s="117"/>
      <c r="AL75" s="117"/>
    </row>
    <row r="76" spans="2:39" x14ac:dyDescent="0.25">
      <c r="B76" s="29" t="s">
        <v>160</v>
      </c>
      <c r="C76" s="133">
        <v>1012470342</v>
      </c>
      <c r="D76" s="133">
        <v>234406552.19000006</v>
      </c>
      <c r="E76" s="133">
        <v>2093821.0899999999</v>
      </c>
      <c r="F76" s="133">
        <v>2128423.09</v>
      </c>
      <c r="G76" s="133">
        <v>3255218.77</v>
      </c>
      <c r="H76" s="133">
        <v>2334945.5</v>
      </c>
      <c r="I76" s="133">
        <v>3725613.32</v>
      </c>
      <c r="J76" s="133">
        <v>2643365.1</v>
      </c>
      <c r="K76" s="133">
        <v>29916317.66</v>
      </c>
      <c r="L76" s="133">
        <v>3774838.31</v>
      </c>
      <c r="M76" s="133">
        <v>2384541.7000000002</v>
      </c>
      <c r="N76" s="133">
        <v>2412012.9</v>
      </c>
      <c r="O76" s="133">
        <v>75473371.810000002</v>
      </c>
      <c r="P76" s="133">
        <v>65908296.189999998</v>
      </c>
      <c r="Q76" s="129">
        <f t="shared" si="16"/>
        <v>196050765.44</v>
      </c>
      <c r="R76" s="118"/>
      <c r="S76" s="118"/>
      <c r="T76" s="118"/>
      <c r="U76" s="118"/>
      <c r="V76" s="118"/>
      <c r="W76" s="5"/>
      <c r="X76" s="5"/>
      <c r="Y76" s="5"/>
      <c r="Z76" s="5"/>
      <c r="AA76" s="5"/>
      <c r="AB76" s="5"/>
      <c r="AC76" s="5"/>
      <c r="AD76" s="117"/>
      <c r="AE76" s="117"/>
      <c r="AF76" s="117"/>
      <c r="AG76" s="117"/>
      <c r="AH76" s="117"/>
      <c r="AI76" s="117"/>
      <c r="AJ76" s="117"/>
      <c r="AK76" s="117"/>
      <c r="AL76" s="117"/>
    </row>
    <row r="77" spans="2:39" x14ac:dyDescent="0.25">
      <c r="B77" s="29" t="s">
        <v>317</v>
      </c>
      <c r="C77" s="133">
        <v>149322587</v>
      </c>
      <c r="D77" s="133">
        <v>151037741.96000001</v>
      </c>
      <c r="E77" s="133">
        <v>8809591.2699999996</v>
      </c>
      <c r="F77" s="133">
        <v>9128123.0099999998</v>
      </c>
      <c r="G77" s="133">
        <v>8899601.9400000013</v>
      </c>
      <c r="H77" s="133">
        <v>10629109.07</v>
      </c>
      <c r="I77" s="133">
        <v>12524412.310000001</v>
      </c>
      <c r="J77" s="133">
        <v>15828765.65</v>
      </c>
      <c r="K77" s="133">
        <v>9314317.1600000001</v>
      </c>
      <c r="L77" s="133">
        <v>9175051.4600000009</v>
      </c>
      <c r="M77" s="133">
        <v>9611889.620000001</v>
      </c>
      <c r="N77" s="133">
        <v>9239563.0200000014</v>
      </c>
      <c r="O77" s="133">
        <v>14820111.560000001</v>
      </c>
      <c r="P77" s="133">
        <v>19200196.949999999</v>
      </c>
      <c r="Q77" s="129">
        <f t="shared" si="16"/>
        <v>137180733.02000001</v>
      </c>
      <c r="R77" s="118"/>
      <c r="S77" s="118"/>
      <c r="T77" s="118"/>
      <c r="U77" s="118"/>
      <c r="V77" s="118"/>
      <c r="W77" s="5"/>
      <c r="X77" s="5"/>
      <c r="Y77" s="5"/>
      <c r="Z77" s="5"/>
      <c r="AA77" s="5"/>
      <c r="AB77" s="5"/>
      <c r="AC77" s="5"/>
      <c r="AD77" s="117"/>
      <c r="AE77" s="117"/>
      <c r="AF77" s="117"/>
      <c r="AG77" s="117"/>
      <c r="AH77" s="117"/>
      <c r="AI77" s="117"/>
      <c r="AJ77" s="117"/>
      <c r="AK77" s="117"/>
      <c r="AL77" s="117"/>
    </row>
    <row r="78" spans="2:39" x14ac:dyDescent="0.25">
      <c r="B78" s="29" t="s">
        <v>318</v>
      </c>
      <c r="C78" s="133">
        <v>29669868</v>
      </c>
      <c r="D78" s="133">
        <v>23757145.530000001</v>
      </c>
      <c r="E78" s="133">
        <v>1009321.14</v>
      </c>
      <c r="F78" s="133">
        <v>1009321.14</v>
      </c>
      <c r="G78" s="133">
        <v>1091778.6399999999</v>
      </c>
      <c r="H78" s="133">
        <v>2487156.52</v>
      </c>
      <c r="I78" s="133">
        <v>1946443.46</v>
      </c>
      <c r="J78" s="133">
        <v>1539692.3</v>
      </c>
      <c r="K78" s="133">
        <v>1322280.99</v>
      </c>
      <c r="L78" s="133">
        <v>1267016.95</v>
      </c>
      <c r="M78" s="133">
        <v>1933212.54</v>
      </c>
      <c r="N78" s="133">
        <v>2232173.1399999997</v>
      </c>
      <c r="O78" s="133">
        <v>2485410.63</v>
      </c>
      <c r="P78" s="133">
        <v>4290999.0299999993</v>
      </c>
      <c r="Q78" s="129">
        <f t="shared" si="16"/>
        <v>22614806.479999997</v>
      </c>
      <c r="R78" s="119"/>
      <c r="S78" s="119"/>
      <c r="T78" s="119"/>
      <c r="U78" s="119"/>
      <c r="V78" s="119"/>
      <c r="W78" s="5"/>
      <c r="X78" s="5"/>
      <c r="Y78" s="5"/>
      <c r="Z78" s="5"/>
      <c r="AA78" s="5"/>
      <c r="AB78" s="5"/>
      <c r="AC78" s="5"/>
      <c r="AD78" s="117"/>
      <c r="AE78" s="117"/>
      <c r="AF78" s="117"/>
      <c r="AG78" s="117"/>
      <c r="AH78" s="117"/>
      <c r="AI78" s="117"/>
      <c r="AJ78" s="117"/>
      <c r="AK78" s="117"/>
      <c r="AL78" s="117"/>
    </row>
    <row r="79" spans="2:39" x14ac:dyDescent="0.25">
      <c r="B79" s="29" t="s">
        <v>319</v>
      </c>
      <c r="C79" s="133">
        <v>18650001</v>
      </c>
      <c r="D79" s="133">
        <v>4018705.67</v>
      </c>
      <c r="E79" s="133">
        <v>0</v>
      </c>
      <c r="F79" s="133">
        <v>0</v>
      </c>
      <c r="G79" s="133">
        <v>492940</v>
      </c>
      <c r="H79" s="133">
        <v>0</v>
      </c>
      <c r="I79" s="133">
        <v>40473.059999999976</v>
      </c>
      <c r="J79" s="133">
        <v>43488.800000000003</v>
      </c>
      <c r="K79" s="133">
        <v>720122.76</v>
      </c>
      <c r="L79" s="133">
        <v>35346.699999999997</v>
      </c>
      <c r="M79" s="133">
        <v>1030966</v>
      </c>
      <c r="N79" s="133">
        <v>0</v>
      </c>
      <c r="O79" s="133">
        <v>0</v>
      </c>
      <c r="P79" s="133">
        <v>1354503</v>
      </c>
      <c r="Q79" s="129">
        <f t="shared" si="16"/>
        <v>3717840.3200000003</v>
      </c>
      <c r="R79" s="119"/>
      <c r="S79" s="119"/>
      <c r="T79" s="119"/>
      <c r="U79" s="119"/>
      <c r="V79" s="119"/>
      <c r="W79" s="5"/>
      <c r="X79" s="5"/>
      <c r="Y79" s="5"/>
      <c r="Z79" s="5"/>
      <c r="AA79" s="5"/>
      <c r="AB79" s="5"/>
      <c r="AC79" s="5"/>
      <c r="AD79" s="117"/>
      <c r="AE79" s="117"/>
      <c r="AF79" s="117"/>
      <c r="AG79" s="117"/>
      <c r="AH79" s="117"/>
      <c r="AI79" s="117"/>
      <c r="AJ79" s="117"/>
      <c r="AK79" s="117"/>
      <c r="AL79" s="117"/>
    </row>
    <row r="80" spans="2:39" x14ac:dyDescent="0.25">
      <c r="B80" s="29" t="s">
        <v>320</v>
      </c>
      <c r="C80" s="133">
        <v>245420182</v>
      </c>
      <c r="D80" s="133">
        <v>242122711.18000001</v>
      </c>
      <c r="E80" s="133">
        <v>14528654.18</v>
      </c>
      <c r="F80" s="133">
        <v>14517120.18</v>
      </c>
      <c r="G80" s="133">
        <v>14802869.18</v>
      </c>
      <c r="H80" s="133">
        <v>15303481.74</v>
      </c>
      <c r="I80" s="133">
        <v>26053497.02</v>
      </c>
      <c r="J80" s="133">
        <v>16838182.579999998</v>
      </c>
      <c r="K80" s="133">
        <v>16126100.960000001</v>
      </c>
      <c r="L80" s="133">
        <v>15103525.279999999</v>
      </c>
      <c r="M80" s="133">
        <v>15631119.09</v>
      </c>
      <c r="N80" s="133">
        <v>16929559.460000001</v>
      </c>
      <c r="O80" s="133">
        <v>27540431.129999999</v>
      </c>
      <c r="P80" s="133">
        <v>42636634.149999999</v>
      </c>
      <c r="Q80" s="129">
        <f t="shared" si="16"/>
        <v>236011174.95000002</v>
      </c>
      <c r="R80" s="119"/>
      <c r="S80" s="119"/>
      <c r="T80" s="119"/>
      <c r="U80" s="119"/>
      <c r="V80" s="119"/>
      <c r="W80" s="5"/>
      <c r="X80" s="5"/>
      <c r="Y80" s="5"/>
      <c r="Z80" s="5"/>
      <c r="AA80" s="5"/>
      <c r="AB80" s="5"/>
      <c r="AC80" s="5"/>
      <c r="AD80" s="117"/>
      <c r="AE80" s="117"/>
      <c r="AF80" s="117"/>
      <c r="AG80" s="117"/>
      <c r="AH80" s="117"/>
      <c r="AI80" s="117"/>
      <c r="AJ80" s="117"/>
      <c r="AK80" s="117"/>
      <c r="AL80" s="117"/>
    </row>
    <row r="81" spans="2:38" x14ac:dyDescent="0.25">
      <c r="B81" s="29" t="s">
        <v>321</v>
      </c>
      <c r="C81" s="133">
        <v>962916544</v>
      </c>
      <c r="D81" s="133">
        <v>1327457958.5900002</v>
      </c>
      <c r="E81" s="133">
        <v>49919232.389999993</v>
      </c>
      <c r="F81" s="133">
        <v>61961149.760000005</v>
      </c>
      <c r="G81" s="133">
        <v>441893074.93000001</v>
      </c>
      <c r="H81" s="133">
        <v>75241330.460000008</v>
      </c>
      <c r="I81" s="133">
        <v>80285324.049999997</v>
      </c>
      <c r="J81" s="133">
        <v>66962283.729999997</v>
      </c>
      <c r="K81" s="133">
        <v>55565741.539999999</v>
      </c>
      <c r="L81" s="133">
        <v>84809516.859999999</v>
      </c>
      <c r="M81" s="133">
        <v>55509178.189999998</v>
      </c>
      <c r="N81" s="133">
        <v>70820877.280000001</v>
      </c>
      <c r="O81" s="133">
        <v>116926148.40000001</v>
      </c>
      <c r="P81" s="133">
        <v>123439895.24000001</v>
      </c>
      <c r="Q81" s="129">
        <f t="shared" si="16"/>
        <v>1283333752.8300002</v>
      </c>
      <c r="R81" s="119"/>
      <c r="S81" s="119"/>
      <c r="T81" s="119"/>
      <c r="U81" s="119"/>
      <c r="V81" s="119"/>
      <c r="W81" s="5"/>
      <c r="X81" s="5"/>
      <c r="Y81" s="5"/>
      <c r="Z81" s="5"/>
      <c r="AA81" s="5"/>
      <c r="AB81" s="5"/>
      <c r="AC81" s="5"/>
      <c r="AD81" s="117"/>
      <c r="AE81" s="117"/>
      <c r="AF81" s="117"/>
      <c r="AG81" s="117"/>
      <c r="AH81" s="117"/>
      <c r="AI81" s="117"/>
      <c r="AJ81" s="117"/>
      <c r="AK81" s="117"/>
      <c r="AL81" s="117"/>
    </row>
    <row r="82" spans="2:38" x14ac:dyDescent="0.25">
      <c r="B82" s="29" t="s">
        <v>322</v>
      </c>
      <c r="C82" s="133">
        <v>7220389</v>
      </c>
      <c r="D82" s="133">
        <v>84</v>
      </c>
      <c r="E82" s="133">
        <v>0</v>
      </c>
      <c r="F82" s="133">
        <v>0</v>
      </c>
      <c r="G82" s="133"/>
      <c r="H82" s="133"/>
      <c r="I82" s="133"/>
      <c r="J82" s="133"/>
      <c r="K82" s="133"/>
      <c r="L82" s="133">
        <v>0</v>
      </c>
      <c r="M82" s="133"/>
      <c r="N82" s="133">
        <v>0</v>
      </c>
      <c r="O82" s="133">
        <v>0</v>
      </c>
      <c r="P82" s="133"/>
      <c r="Q82" s="129">
        <f t="shared" si="16"/>
        <v>0</v>
      </c>
      <c r="R82" s="119"/>
      <c r="S82" s="119"/>
      <c r="T82" s="119"/>
      <c r="U82" s="119"/>
      <c r="V82" s="119"/>
      <c r="W82" s="5"/>
      <c r="X82" s="5"/>
      <c r="Y82" s="5"/>
      <c r="Z82" s="5"/>
      <c r="AA82" s="5"/>
      <c r="AB82" s="5"/>
      <c r="AC82" s="5"/>
      <c r="AD82" s="117"/>
      <c r="AE82" s="117"/>
      <c r="AF82" s="117"/>
      <c r="AG82" s="117"/>
      <c r="AH82" s="117"/>
      <c r="AI82" s="117"/>
      <c r="AJ82" s="117"/>
      <c r="AK82" s="117"/>
      <c r="AL82" s="117"/>
    </row>
    <row r="83" spans="2:38" x14ac:dyDescent="0.25">
      <c r="B83" s="29" t="s">
        <v>323</v>
      </c>
      <c r="C83" s="133">
        <v>191213528</v>
      </c>
      <c r="D83" s="133">
        <v>155751379.53</v>
      </c>
      <c r="E83" s="133">
        <v>7003833.3399999999</v>
      </c>
      <c r="F83" s="133">
        <v>8913926.0800000001</v>
      </c>
      <c r="G83" s="133">
        <v>12096807.25</v>
      </c>
      <c r="H83" s="133">
        <v>10313301.23</v>
      </c>
      <c r="I83" s="133">
        <v>13935495.91</v>
      </c>
      <c r="J83" s="133">
        <v>10748045.020000001</v>
      </c>
      <c r="K83" s="133">
        <v>8161434.5599999996</v>
      </c>
      <c r="L83" s="133">
        <v>9872843.2599999998</v>
      </c>
      <c r="M83" s="133">
        <v>9421332.4800000004</v>
      </c>
      <c r="N83" s="133">
        <v>10991824.970000001</v>
      </c>
      <c r="O83" s="133">
        <v>21549457.719999999</v>
      </c>
      <c r="P83" s="133">
        <v>21937085.59</v>
      </c>
      <c r="Q83" s="129">
        <f t="shared" si="16"/>
        <v>144945387.41</v>
      </c>
      <c r="R83" s="119"/>
      <c r="S83" s="119"/>
      <c r="T83" s="119"/>
      <c r="U83" s="119"/>
      <c r="V83" s="119"/>
      <c r="W83" s="5"/>
      <c r="X83" s="5"/>
      <c r="Y83" s="5"/>
      <c r="Z83" s="5"/>
      <c r="AA83" s="5"/>
      <c r="AB83" s="5"/>
      <c r="AC83" s="5"/>
      <c r="AD83" s="117"/>
      <c r="AE83" s="117"/>
      <c r="AF83" s="117"/>
      <c r="AG83" s="117"/>
      <c r="AH83" s="117"/>
      <c r="AI83" s="117"/>
      <c r="AJ83" s="117"/>
      <c r="AK83" s="117"/>
      <c r="AL83" s="117"/>
    </row>
    <row r="84" spans="2:38" x14ac:dyDescent="0.25">
      <c r="B84" s="29" t="s">
        <v>324</v>
      </c>
      <c r="C84" s="133">
        <v>20417626</v>
      </c>
      <c r="D84" s="133">
        <v>86070614.760000005</v>
      </c>
      <c r="E84" s="133">
        <v>1212392.76</v>
      </c>
      <c r="F84" s="133">
        <v>1108873.68</v>
      </c>
      <c r="G84" s="133">
        <v>1578661.8699999973</v>
      </c>
      <c r="H84" s="133">
        <v>1587439.6</v>
      </c>
      <c r="I84" s="133">
        <v>62046764.850000001</v>
      </c>
      <c r="J84" s="133">
        <v>1283290.8400000001</v>
      </c>
      <c r="K84" s="133">
        <v>1165495.33</v>
      </c>
      <c r="L84" s="133">
        <v>1573222.94</v>
      </c>
      <c r="M84" s="133">
        <v>1176820.3500000001</v>
      </c>
      <c r="N84" s="133">
        <v>1349215.6</v>
      </c>
      <c r="O84" s="133">
        <v>2214411.0299999998</v>
      </c>
      <c r="P84" s="133">
        <v>3643959.32</v>
      </c>
      <c r="Q84" s="129">
        <f t="shared" si="16"/>
        <v>79940548.169999987</v>
      </c>
      <c r="R84" s="119"/>
      <c r="S84" s="119"/>
      <c r="T84" s="119"/>
      <c r="U84" s="119"/>
      <c r="V84" s="119"/>
      <c r="W84" s="5"/>
      <c r="X84" s="5"/>
      <c r="Y84" s="5"/>
      <c r="Z84" s="5"/>
      <c r="AA84" s="5"/>
      <c r="AB84" s="5"/>
      <c r="AC84" s="5"/>
      <c r="AD84" s="117"/>
      <c r="AE84" s="117"/>
      <c r="AF84" s="117"/>
      <c r="AG84" s="117"/>
      <c r="AH84" s="117"/>
      <c r="AI84" s="117"/>
      <c r="AJ84" s="117"/>
      <c r="AK84" s="117"/>
      <c r="AL84" s="117"/>
    </row>
    <row r="85" spans="2:38" x14ac:dyDescent="0.25">
      <c r="B85" s="29" t="s">
        <v>325</v>
      </c>
      <c r="C85" s="133">
        <v>9200000</v>
      </c>
      <c r="D85" s="133">
        <v>11440581.689999999</v>
      </c>
      <c r="E85" s="133">
        <v>247370.82</v>
      </c>
      <c r="F85" s="133">
        <v>1178986.48</v>
      </c>
      <c r="G85" s="133">
        <v>538307.23</v>
      </c>
      <c r="H85" s="133">
        <v>964882.84</v>
      </c>
      <c r="I85" s="133">
        <v>218353.75</v>
      </c>
      <c r="J85" s="133">
        <v>0</v>
      </c>
      <c r="K85" s="133">
        <v>4210305</v>
      </c>
      <c r="L85" s="133">
        <v>45934.879999999997</v>
      </c>
      <c r="M85" s="133">
        <v>1020548.19</v>
      </c>
      <c r="N85" s="133">
        <v>3015892.5</v>
      </c>
      <c r="O85" s="133"/>
      <c r="P85" s="133">
        <v>0</v>
      </c>
      <c r="Q85" s="129">
        <f t="shared" si="16"/>
        <v>11440581.689999999</v>
      </c>
      <c r="R85" s="119"/>
      <c r="S85" s="119"/>
      <c r="T85" s="119"/>
      <c r="U85" s="119"/>
      <c r="V85" s="119"/>
      <c r="W85" s="5"/>
      <c r="X85" s="5"/>
      <c r="Y85" s="5"/>
      <c r="Z85" s="5"/>
      <c r="AA85" s="5"/>
      <c r="AB85" s="5"/>
      <c r="AC85" s="5"/>
      <c r="AD85" s="117"/>
      <c r="AE85" s="117"/>
      <c r="AF85" s="117"/>
      <c r="AG85" s="117"/>
      <c r="AH85" s="117"/>
      <c r="AI85" s="117"/>
      <c r="AJ85" s="117"/>
      <c r="AK85" s="117"/>
      <c r="AL85" s="117"/>
    </row>
    <row r="86" spans="2:38" x14ac:dyDescent="0.25">
      <c r="B86" s="29" t="s">
        <v>161</v>
      </c>
      <c r="C86" s="133">
        <v>5137455831</v>
      </c>
      <c r="D86" s="133">
        <v>5346226163.4099998</v>
      </c>
      <c r="E86" s="133">
        <v>144080311.34999999</v>
      </c>
      <c r="F86" s="133">
        <v>224839510.74000001</v>
      </c>
      <c r="G86" s="133">
        <v>589240136.20999992</v>
      </c>
      <c r="H86" s="133">
        <v>159340517.56999999</v>
      </c>
      <c r="I86" s="133">
        <v>309227306.31</v>
      </c>
      <c r="J86" s="133">
        <v>425462451.73999995</v>
      </c>
      <c r="K86" s="133">
        <v>324342758.84000003</v>
      </c>
      <c r="L86" s="133">
        <v>249444708.29000002</v>
      </c>
      <c r="M86" s="133">
        <v>463242140.88000005</v>
      </c>
      <c r="N86" s="133">
        <v>344641145.94999999</v>
      </c>
      <c r="O86" s="133">
        <v>419603548.95000005</v>
      </c>
      <c r="P86" s="133">
        <v>1324368927.1800001</v>
      </c>
      <c r="Q86" s="129">
        <f t="shared" si="16"/>
        <v>4977833464.0100002</v>
      </c>
      <c r="R86" s="119"/>
      <c r="S86" s="119"/>
      <c r="T86" s="119"/>
      <c r="U86" s="119"/>
      <c r="V86" s="119"/>
      <c r="W86" s="5"/>
      <c r="X86" s="5"/>
      <c r="Y86" s="5"/>
      <c r="Z86" s="5"/>
      <c r="AA86" s="5"/>
      <c r="AB86" s="5"/>
      <c r="AC86" s="5"/>
      <c r="AD86" s="117"/>
      <c r="AE86" s="117"/>
      <c r="AF86" s="117"/>
      <c r="AG86" s="117"/>
      <c r="AH86" s="117"/>
      <c r="AI86" s="117"/>
      <c r="AJ86" s="117"/>
      <c r="AK86" s="117"/>
      <c r="AL86" s="117"/>
    </row>
    <row r="87" spans="2:38" x14ac:dyDescent="0.25">
      <c r="B87" s="28" t="s">
        <v>326</v>
      </c>
      <c r="C87" s="132">
        <f t="shared" ref="C87:P87" si="25">SUM(C88:C93)</f>
        <v>630904195</v>
      </c>
      <c r="D87" s="132">
        <f t="shared" si="25"/>
        <v>651996402.24000001</v>
      </c>
      <c r="E87" s="132">
        <f t="shared" si="25"/>
        <v>34941393.620000005</v>
      </c>
      <c r="F87" s="132">
        <f t="shared" si="25"/>
        <v>34513395.439999998</v>
      </c>
      <c r="G87" s="132">
        <f t="shared" si="25"/>
        <v>39359924.640000001</v>
      </c>
      <c r="H87" s="132">
        <f t="shared" si="25"/>
        <v>45508897.780000001</v>
      </c>
      <c r="I87" s="132">
        <f t="shared" si="25"/>
        <v>50067237.420000002</v>
      </c>
      <c r="J87" s="132">
        <f t="shared" si="25"/>
        <v>43384705.140000001</v>
      </c>
      <c r="K87" s="132">
        <f t="shared" si="25"/>
        <v>45282714.130000003</v>
      </c>
      <c r="L87" s="132">
        <f t="shared" si="25"/>
        <v>39450131.060000002</v>
      </c>
      <c r="M87" s="132">
        <f t="shared" si="25"/>
        <v>44358075.549999997</v>
      </c>
      <c r="N87" s="132">
        <f t="shared" si="25"/>
        <v>52402599.009999998</v>
      </c>
      <c r="O87" s="132">
        <f t="shared" si="25"/>
        <v>67763583.770000011</v>
      </c>
      <c r="P87" s="132">
        <f t="shared" si="25"/>
        <v>112806786.38000001</v>
      </c>
      <c r="Q87" s="128">
        <f t="shared" si="16"/>
        <v>609839443.94000006</v>
      </c>
      <c r="R87" s="119"/>
      <c r="S87" s="119"/>
      <c r="T87" s="119"/>
      <c r="U87" s="119"/>
      <c r="V87" s="119"/>
      <c r="W87" s="5"/>
      <c r="X87" s="5"/>
      <c r="Y87" s="5"/>
      <c r="Z87" s="5"/>
      <c r="AA87" s="5"/>
      <c r="AB87" s="5"/>
      <c r="AC87" s="5"/>
      <c r="AD87" s="117"/>
      <c r="AE87" s="117"/>
      <c r="AF87" s="117"/>
      <c r="AG87" s="117"/>
      <c r="AH87" s="117"/>
      <c r="AI87" s="117"/>
      <c r="AJ87" s="117"/>
      <c r="AK87" s="117"/>
      <c r="AL87" s="117"/>
    </row>
    <row r="88" spans="2:38" x14ac:dyDescent="0.25">
      <c r="B88" s="29" t="s">
        <v>327</v>
      </c>
      <c r="C88" s="133">
        <v>353099122</v>
      </c>
      <c r="D88" s="133">
        <v>343571459.59999996</v>
      </c>
      <c r="E88" s="133">
        <v>19389685.149999999</v>
      </c>
      <c r="F88" s="133">
        <v>18867757.34</v>
      </c>
      <c r="G88" s="133">
        <v>22439713.030000001</v>
      </c>
      <c r="H88" s="133">
        <v>20544857.440000001</v>
      </c>
      <c r="I88" s="133">
        <v>28625199.609999999</v>
      </c>
      <c r="J88" s="133">
        <v>20036941.370000001</v>
      </c>
      <c r="K88" s="133">
        <v>19186526.460000001</v>
      </c>
      <c r="L88" s="133">
        <v>19421822.919999998</v>
      </c>
      <c r="M88" s="133">
        <v>19131394.859999999</v>
      </c>
      <c r="N88" s="133">
        <v>25458985.460000001</v>
      </c>
      <c r="O88" s="133">
        <v>40243137.590000004</v>
      </c>
      <c r="P88" s="133">
        <v>64746483.380000003</v>
      </c>
      <c r="Q88" s="129">
        <f t="shared" si="16"/>
        <v>318092504.61000001</v>
      </c>
      <c r="R88" s="119"/>
      <c r="S88" s="119"/>
      <c r="T88" s="119"/>
      <c r="U88" s="119"/>
      <c r="V88" s="119"/>
      <c r="W88" s="5"/>
      <c r="X88" s="5"/>
      <c r="Y88" s="5"/>
      <c r="Z88" s="5"/>
      <c r="AA88" s="5"/>
      <c r="AB88" s="5"/>
      <c r="AC88" s="5"/>
      <c r="AD88" s="117"/>
      <c r="AE88" s="117"/>
      <c r="AF88" s="117"/>
      <c r="AG88" s="117"/>
      <c r="AH88" s="117"/>
      <c r="AI88" s="117"/>
      <c r="AJ88" s="117"/>
      <c r="AK88" s="117"/>
      <c r="AL88" s="117"/>
    </row>
    <row r="89" spans="2:38" x14ac:dyDescent="0.25">
      <c r="B89" s="29" t="s">
        <v>328</v>
      </c>
      <c r="C89" s="133">
        <v>4535516</v>
      </c>
      <c r="D89" s="133">
        <v>4401690.58</v>
      </c>
      <c r="E89" s="133">
        <v>229811.1</v>
      </c>
      <c r="F89" s="133">
        <v>229811.1</v>
      </c>
      <c r="G89" s="133">
        <v>268574.37</v>
      </c>
      <c r="H89" s="133">
        <v>229972.89</v>
      </c>
      <c r="I89" s="133">
        <v>661378.89</v>
      </c>
      <c r="J89" s="133">
        <v>310675.89</v>
      </c>
      <c r="K89" s="133">
        <v>310675.89</v>
      </c>
      <c r="L89" s="133">
        <v>310675.89</v>
      </c>
      <c r="M89" s="133">
        <v>310675.89</v>
      </c>
      <c r="N89" s="133">
        <v>563175.89</v>
      </c>
      <c r="O89" s="133">
        <v>563175.89</v>
      </c>
      <c r="P89" s="133">
        <v>413059.89</v>
      </c>
      <c r="Q89" s="129">
        <f t="shared" si="16"/>
        <v>4401663.580000001</v>
      </c>
      <c r="R89" s="119"/>
      <c r="S89" s="119"/>
      <c r="T89" s="119"/>
      <c r="U89" s="119"/>
      <c r="V89" s="119"/>
      <c r="W89" s="5"/>
      <c r="X89" s="5"/>
      <c r="Y89" s="5"/>
      <c r="Z89" s="5"/>
      <c r="AA89" s="5"/>
      <c r="AB89" s="5"/>
      <c r="AC89" s="5"/>
      <c r="AD89" s="117"/>
      <c r="AE89" s="117"/>
      <c r="AF89" s="117"/>
      <c r="AG89" s="117"/>
      <c r="AH89" s="117"/>
      <c r="AI89" s="117"/>
      <c r="AJ89" s="117"/>
      <c r="AK89" s="117"/>
      <c r="AL89" s="117"/>
    </row>
    <row r="90" spans="2:38" x14ac:dyDescent="0.25">
      <c r="B90" s="29" t="s">
        <v>329</v>
      </c>
      <c r="C90" s="133">
        <v>147059247</v>
      </c>
      <c r="D90" s="133">
        <v>174124826.28000003</v>
      </c>
      <c r="E90" s="133">
        <v>7871704.9199999999</v>
      </c>
      <c r="F90" s="133">
        <v>9546486.3800000008</v>
      </c>
      <c r="G90" s="133">
        <v>7782523.1399999997</v>
      </c>
      <c r="H90" s="133">
        <v>16838259.559999999</v>
      </c>
      <c r="I90" s="133">
        <v>9061998.1500000004</v>
      </c>
      <c r="J90" s="133">
        <v>14533585.24</v>
      </c>
      <c r="K90" s="133">
        <v>15684957.129999999</v>
      </c>
      <c r="L90" s="133">
        <v>11051753.689999999</v>
      </c>
      <c r="M90" s="133">
        <v>15471822.539999999</v>
      </c>
      <c r="N90" s="133">
        <v>14306051.84</v>
      </c>
      <c r="O90" s="133">
        <v>14204305.100000001</v>
      </c>
      <c r="P90" s="133">
        <v>27645974.620000001</v>
      </c>
      <c r="Q90" s="129">
        <f t="shared" si="16"/>
        <v>163999422.31</v>
      </c>
      <c r="R90" s="119"/>
      <c r="S90" s="119"/>
      <c r="T90" s="119"/>
      <c r="U90" s="119"/>
      <c r="V90" s="119"/>
      <c r="W90" s="5"/>
      <c r="X90" s="5"/>
      <c r="Y90" s="5"/>
      <c r="Z90" s="5"/>
      <c r="AA90" s="5"/>
      <c r="AB90" s="5"/>
      <c r="AC90" s="5"/>
      <c r="AD90" s="117"/>
      <c r="AE90" s="117"/>
      <c r="AF90" s="117"/>
      <c r="AG90" s="117"/>
      <c r="AH90" s="117"/>
      <c r="AI90" s="117"/>
      <c r="AJ90" s="117"/>
      <c r="AK90" s="117"/>
      <c r="AL90" s="117"/>
    </row>
    <row r="91" spans="2:38" x14ac:dyDescent="0.25">
      <c r="B91" s="29" t="s">
        <v>330</v>
      </c>
      <c r="C91" s="133">
        <v>16000000</v>
      </c>
      <c r="D91" s="133">
        <v>15968003</v>
      </c>
      <c r="E91" s="133">
        <v>172000.55</v>
      </c>
      <c r="F91" s="133">
        <v>194315.66</v>
      </c>
      <c r="G91" s="133">
        <v>194315.66</v>
      </c>
      <c r="H91" s="133">
        <v>344945.89</v>
      </c>
      <c r="I91" s="133">
        <v>194945.89</v>
      </c>
      <c r="J91" s="133">
        <v>194945.89</v>
      </c>
      <c r="K91" s="133">
        <v>1859214</v>
      </c>
      <c r="L91" s="133">
        <v>529272.94999999995</v>
      </c>
      <c r="M91" s="133">
        <v>1574081.05</v>
      </c>
      <c r="N91" s="133">
        <v>498039.69</v>
      </c>
      <c r="O91" s="133">
        <v>587795.02</v>
      </c>
      <c r="P91" s="133">
        <v>3429297.15</v>
      </c>
      <c r="Q91" s="129">
        <f t="shared" si="16"/>
        <v>9773169.4000000004</v>
      </c>
      <c r="R91" s="119"/>
      <c r="S91" s="119"/>
      <c r="T91" s="119"/>
      <c r="U91" s="119"/>
      <c r="V91" s="119"/>
      <c r="W91" s="5"/>
      <c r="X91" s="5"/>
      <c r="Y91" s="5"/>
      <c r="Z91" s="5"/>
      <c r="AA91" s="5"/>
      <c r="AB91" s="5"/>
      <c r="AC91" s="5"/>
      <c r="AD91" s="117"/>
      <c r="AE91" s="117"/>
      <c r="AF91" s="117"/>
      <c r="AG91" s="117"/>
      <c r="AH91" s="117"/>
      <c r="AI91" s="117"/>
      <c r="AJ91" s="117"/>
      <c r="AK91" s="117"/>
      <c r="AL91" s="117"/>
    </row>
    <row r="92" spans="2:38" x14ac:dyDescent="0.25">
      <c r="B92" s="29" t="s">
        <v>331</v>
      </c>
      <c r="C92" s="133">
        <v>6548439</v>
      </c>
      <c r="D92" s="133">
        <v>6648187.3000000007</v>
      </c>
      <c r="E92" s="133">
        <v>436728.65</v>
      </c>
      <c r="F92" s="133">
        <v>436728.65</v>
      </c>
      <c r="G92" s="133">
        <v>436728.65</v>
      </c>
      <c r="H92" s="133">
        <v>448526.78</v>
      </c>
      <c r="I92" s="133">
        <v>826860.11</v>
      </c>
      <c r="J92" s="133">
        <v>448526.78</v>
      </c>
      <c r="K92" s="133">
        <v>448526.78</v>
      </c>
      <c r="L92" s="133">
        <v>448526.78</v>
      </c>
      <c r="M92" s="133">
        <v>448526.78</v>
      </c>
      <c r="N92" s="133">
        <v>836026.78</v>
      </c>
      <c r="O92" s="133">
        <v>836026.78</v>
      </c>
      <c r="P92" s="133">
        <v>596414.78</v>
      </c>
      <c r="Q92" s="129">
        <f t="shared" si="16"/>
        <v>6648148.3000000017</v>
      </c>
      <c r="R92" s="119"/>
      <c r="S92" s="119"/>
      <c r="T92" s="119"/>
      <c r="U92" s="119"/>
      <c r="V92" s="119"/>
      <c r="W92" s="5"/>
      <c r="X92" s="5"/>
      <c r="Y92" s="5"/>
      <c r="Z92" s="5"/>
      <c r="AA92" s="5"/>
      <c r="AB92" s="5"/>
      <c r="AC92" s="5"/>
      <c r="AD92" s="117"/>
      <c r="AE92" s="117"/>
      <c r="AF92" s="117"/>
      <c r="AG92" s="117"/>
      <c r="AH92" s="117"/>
      <c r="AI92" s="117"/>
      <c r="AJ92" s="117"/>
      <c r="AK92" s="117"/>
      <c r="AL92" s="117"/>
    </row>
    <row r="93" spans="2:38" x14ac:dyDescent="0.25">
      <c r="B93" s="29" t="s">
        <v>332</v>
      </c>
      <c r="C93" s="133">
        <v>103661871</v>
      </c>
      <c r="D93" s="133">
        <v>107282235.48</v>
      </c>
      <c r="E93" s="133">
        <v>6841463.25</v>
      </c>
      <c r="F93" s="133">
        <v>5238296.3099999996</v>
      </c>
      <c r="G93" s="133">
        <v>8238069.79</v>
      </c>
      <c r="H93" s="133">
        <v>7102335.2199999997</v>
      </c>
      <c r="I93" s="133">
        <v>10696854.77</v>
      </c>
      <c r="J93" s="133">
        <v>7860029.9699999997</v>
      </c>
      <c r="K93" s="133">
        <v>7792813.8700000001</v>
      </c>
      <c r="L93" s="133">
        <v>7688078.8300000001</v>
      </c>
      <c r="M93" s="133">
        <v>7421574.4299999997</v>
      </c>
      <c r="N93" s="133">
        <v>10740319.35</v>
      </c>
      <c r="O93" s="133">
        <v>11329143.389999999</v>
      </c>
      <c r="P93" s="133">
        <v>15975556.559999999</v>
      </c>
      <c r="Q93" s="129">
        <f t="shared" si="16"/>
        <v>106924535.73999999</v>
      </c>
      <c r="R93" s="119"/>
      <c r="S93" s="119"/>
      <c r="T93" s="119"/>
      <c r="U93" s="119"/>
      <c r="V93" s="119"/>
      <c r="W93" s="5"/>
      <c r="X93" s="5"/>
      <c r="Y93" s="5"/>
      <c r="Z93" s="5"/>
      <c r="AA93" s="5"/>
      <c r="AB93" s="5"/>
      <c r="AC93" s="5"/>
      <c r="AD93" s="117"/>
      <c r="AE93" s="117"/>
      <c r="AF93" s="117"/>
      <c r="AG93" s="117"/>
      <c r="AH93" s="117"/>
      <c r="AI93" s="117"/>
      <c r="AJ93" s="117"/>
      <c r="AK93" s="117"/>
      <c r="AL93" s="117"/>
    </row>
    <row r="94" spans="2:38" x14ac:dyDescent="0.25">
      <c r="B94" s="170" t="s">
        <v>162</v>
      </c>
      <c r="C94" s="140">
        <f t="shared" ref="C94:P94" si="26">C95+C99+C105+C113+C125+C133</f>
        <v>578381251843</v>
      </c>
      <c r="D94" s="140">
        <f t="shared" si="26"/>
        <v>609138558533.83008</v>
      </c>
      <c r="E94" s="127">
        <f t="shared" si="26"/>
        <v>34826769777.130005</v>
      </c>
      <c r="F94" s="127">
        <f t="shared" si="26"/>
        <v>40329239631.200005</v>
      </c>
      <c r="G94" s="127">
        <f t="shared" si="26"/>
        <v>47524567483.729996</v>
      </c>
      <c r="H94" s="127">
        <f t="shared" si="26"/>
        <v>37356207469.080002</v>
      </c>
      <c r="I94" s="127">
        <f t="shared" si="26"/>
        <v>44251407524.239998</v>
      </c>
      <c r="J94" s="127">
        <f t="shared" si="26"/>
        <v>41124493105.950005</v>
      </c>
      <c r="K94" s="127">
        <f t="shared" si="26"/>
        <v>43237648040.040001</v>
      </c>
      <c r="L94" s="127">
        <f t="shared" si="26"/>
        <v>45192349587.989998</v>
      </c>
      <c r="M94" s="127">
        <f t="shared" si="26"/>
        <v>47347137583.419998</v>
      </c>
      <c r="N94" s="127">
        <f t="shared" si="26"/>
        <v>51281312860.62999</v>
      </c>
      <c r="O94" s="127">
        <f t="shared" si="26"/>
        <v>63872499620.269997</v>
      </c>
      <c r="P94" s="127">
        <f t="shared" si="26"/>
        <v>81460345966.080002</v>
      </c>
      <c r="Q94" s="127">
        <f t="shared" si="16"/>
        <v>577803978649.76001</v>
      </c>
      <c r="R94" s="5"/>
      <c r="S94" s="12"/>
      <c r="T94" s="5"/>
      <c r="U94" s="5"/>
      <c r="V94" s="5"/>
      <c r="W94" s="5"/>
      <c r="X94" s="5"/>
      <c r="Y94" s="5"/>
      <c r="Z94" s="5"/>
      <c r="AA94" s="5"/>
      <c r="AB94" s="5"/>
      <c r="AC94" s="5"/>
      <c r="AD94" s="117"/>
      <c r="AE94" s="117"/>
      <c r="AF94" s="117"/>
      <c r="AG94" s="117"/>
      <c r="AH94" s="117"/>
      <c r="AI94" s="117"/>
      <c r="AJ94" s="117"/>
      <c r="AK94" s="117"/>
      <c r="AL94" s="117"/>
    </row>
    <row r="95" spans="2:38" x14ac:dyDescent="0.25">
      <c r="B95" s="28" t="s">
        <v>163</v>
      </c>
      <c r="C95" s="132">
        <f t="shared" ref="C95:D95" si="27">SUM(C96:C98)</f>
        <v>31108895165</v>
      </c>
      <c r="D95" s="132">
        <f t="shared" si="27"/>
        <v>35608243996.209999</v>
      </c>
      <c r="E95" s="128">
        <f t="shared" ref="E95:P95" si="28">SUM(E96:E98)</f>
        <v>1797490482.46</v>
      </c>
      <c r="F95" s="128">
        <f t="shared" si="28"/>
        <v>3395828459.3499994</v>
      </c>
      <c r="G95" s="128">
        <f t="shared" si="28"/>
        <v>2554243517.8699999</v>
      </c>
      <c r="H95" s="128">
        <f t="shared" si="28"/>
        <v>2343568508.2599998</v>
      </c>
      <c r="I95" s="128">
        <f t="shared" si="28"/>
        <v>2035614363.5499997</v>
      </c>
      <c r="J95" s="128">
        <f t="shared" si="28"/>
        <v>1645623289.3700001</v>
      </c>
      <c r="K95" s="128">
        <f t="shared" si="28"/>
        <v>2549834803.6900001</v>
      </c>
      <c r="L95" s="128">
        <f t="shared" si="28"/>
        <v>1943122068.1800001</v>
      </c>
      <c r="M95" s="128">
        <f t="shared" si="28"/>
        <v>5392965276.6200008</v>
      </c>
      <c r="N95" s="128">
        <f t="shared" si="28"/>
        <v>3431329218.75</v>
      </c>
      <c r="O95" s="128">
        <f t="shared" si="28"/>
        <v>3175790865.8400002</v>
      </c>
      <c r="P95" s="128">
        <f t="shared" si="28"/>
        <v>3686725316.6899996</v>
      </c>
      <c r="Q95" s="128">
        <f t="shared" si="16"/>
        <v>33952136170.629997</v>
      </c>
      <c r="R95" s="128"/>
      <c r="S95" s="5"/>
      <c r="T95" s="5"/>
      <c r="U95" s="5"/>
      <c r="V95" s="5"/>
      <c r="W95" s="5"/>
      <c r="X95" s="5"/>
      <c r="Y95" s="5"/>
      <c r="Z95" s="5"/>
      <c r="AA95" s="5"/>
      <c r="AB95" s="5"/>
      <c r="AC95" s="5"/>
      <c r="AD95" s="117"/>
      <c r="AE95" s="117"/>
      <c r="AF95" s="117"/>
      <c r="AG95" s="117"/>
      <c r="AH95" s="117"/>
      <c r="AI95" s="117"/>
      <c r="AJ95" s="117"/>
      <c r="AK95" s="117"/>
    </row>
    <row r="96" spans="2:38" x14ac:dyDescent="0.25">
      <c r="B96" s="29" t="s">
        <v>164</v>
      </c>
      <c r="C96" s="133">
        <v>8174842103</v>
      </c>
      <c r="D96" s="133">
        <v>8188568915.7700005</v>
      </c>
      <c r="E96" s="133">
        <v>215800409.15000004</v>
      </c>
      <c r="F96" s="133">
        <v>1103959009.4699998</v>
      </c>
      <c r="G96" s="133">
        <v>599525813.56999993</v>
      </c>
      <c r="H96" s="133">
        <v>1356046341.1299999</v>
      </c>
      <c r="I96" s="133">
        <v>341802012.81999999</v>
      </c>
      <c r="J96" s="133">
        <v>326211969.50999999</v>
      </c>
      <c r="K96" s="133">
        <v>600256377.75</v>
      </c>
      <c r="L96" s="133">
        <v>147496046.34999999</v>
      </c>
      <c r="M96" s="133">
        <v>979652403.6500001</v>
      </c>
      <c r="N96" s="133">
        <v>640206063.80999994</v>
      </c>
      <c r="O96" s="133">
        <v>392957672.56</v>
      </c>
      <c r="P96" s="133">
        <v>1291073253.4399998</v>
      </c>
      <c r="Q96" s="129">
        <f t="shared" si="16"/>
        <v>7994987373.21</v>
      </c>
      <c r="R96" s="5"/>
      <c r="S96" s="5"/>
      <c r="T96" s="5"/>
      <c r="U96" s="5"/>
      <c r="V96" s="5"/>
      <c r="W96" s="5"/>
      <c r="X96" s="5"/>
      <c r="Y96" s="5"/>
      <c r="Z96" s="5"/>
      <c r="AA96" s="5"/>
      <c r="AB96" s="5"/>
      <c r="AC96" s="5"/>
      <c r="AD96" s="117"/>
      <c r="AE96" s="117"/>
      <c r="AF96" s="117"/>
      <c r="AG96" s="117"/>
      <c r="AH96" s="117"/>
      <c r="AI96" s="117"/>
      <c r="AJ96" s="117"/>
    </row>
    <row r="97" spans="2:36" x14ac:dyDescent="0.25">
      <c r="B97" s="29" t="s">
        <v>165</v>
      </c>
      <c r="C97" s="133">
        <v>513272216</v>
      </c>
      <c r="D97" s="133">
        <v>1347661226.7599995</v>
      </c>
      <c r="E97" s="133">
        <v>28355687.940000001</v>
      </c>
      <c r="F97" s="133">
        <v>47783167.240000002</v>
      </c>
      <c r="G97" s="133">
        <v>35416218.270000003</v>
      </c>
      <c r="H97" s="133">
        <v>4846471.25</v>
      </c>
      <c r="I97" s="133">
        <v>125048426.92999999</v>
      </c>
      <c r="J97" s="133">
        <v>45000550.950000003</v>
      </c>
      <c r="K97" s="133">
        <v>25185407.350000001</v>
      </c>
      <c r="L97" s="133">
        <v>31171563.969999999</v>
      </c>
      <c r="M97" s="133">
        <v>58673112.5</v>
      </c>
      <c r="N97" s="133">
        <v>82764282.549999997</v>
      </c>
      <c r="O97" s="133">
        <v>117425422.81</v>
      </c>
      <c r="P97" s="133">
        <v>427477299.35999995</v>
      </c>
      <c r="Q97" s="129">
        <f t="shared" si="16"/>
        <v>1029147611.1199999</v>
      </c>
      <c r="R97" s="5"/>
      <c r="S97" s="5"/>
      <c r="T97" s="5"/>
      <c r="U97" s="5"/>
      <c r="V97" s="5"/>
      <c r="W97" s="5"/>
      <c r="X97" s="5"/>
      <c r="Y97" s="5"/>
      <c r="Z97" s="5"/>
      <c r="AA97" s="5"/>
      <c r="AB97" s="5"/>
      <c r="AC97" s="5"/>
      <c r="AD97" s="117"/>
      <c r="AE97" s="117"/>
      <c r="AF97" s="117"/>
      <c r="AG97" s="117"/>
      <c r="AH97" s="117"/>
      <c r="AI97" s="117"/>
      <c r="AJ97" s="117"/>
    </row>
    <row r="98" spans="2:36" x14ac:dyDescent="0.25">
      <c r="B98" s="29" t="s">
        <v>166</v>
      </c>
      <c r="C98" s="133">
        <v>22420780846</v>
      </c>
      <c r="D98" s="133">
        <v>26072013853.679996</v>
      </c>
      <c r="E98" s="133">
        <v>1553334385.3699999</v>
      </c>
      <c r="F98" s="133">
        <v>2244086282.6399999</v>
      </c>
      <c r="G98" s="133">
        <v>1919301486.03</v>
      </c>
      <c r="H98" s="133">
        <v>982675695.88</v>
      </c>
      <c r="I98" s="133">
        <v>1568763923.7999997</v>
      </c>
      <c r="J98" s="133">
        <v>1274410768.9100001</v>
      </c>
      <c r="K98" s="133">
        <v>1924393018.5900002</v>
      </c>
      <c r="L98" s="133">
        <v>1764454457.8600001</v>
      </c>
      <c r="M98" s="133">
        <v>4354639760.4700003</v>
      </c>
      <c r="N98" s="133">
        <v>2708358872.3899999</v>
      </c>
      <c r="O98" s="133">
        <v>2665407770.4700003</v>
      </c>
      <c r="P98" s="133">
        <v>1968174763.8900001</v>
      </c>
      <c r="Q98" s="129">
        <f t="shared" si="16"/>
        <v>24928001186.299999</v>
      </c>
      <c r="R98" s="5"/>
      <c r="S98" s="5"/>
      <c r="T98" s="5"/>
      <c r="U98" s="5"/>
      <c r="V98" s="5"/>
      <c r="W98" s="5"/>
      <c r="X98" s="5"/>
      <c r="Y98" s="5"/>
      <c r="Z98" s="5"/>
      <c r="AA98" s="5"/>
      <c r="AB98" s="5"/>
      <c r="AC98" s="5"/>
      <c r="AD98" s="117"/>
      <c r="AE98" s="117"/>
      <c r="AF98" s="117"/>
      <c r="AG98" s="117"/>
      <c r="AH98" s="117"/>
      <c r="AI98" s="117"/>
      <c r="AJ98" s="117"/>
    </row>
    <row r="99" spans="2:36" x14ac:dyDescent="0.25">
      <c r="B99" s="28" t="s">
        <v>167</v>
      </c>
      <c r="C99" s="132">
        <f t="shared" ref="C99:P99" si="29">SUM(C100:C104)</f>
        <v>122301215766</v>
      </c>
      <c r="D99" s="132">
        <f t="shared" si="29"/>
        <v>129838426640.38</v>
      </c>
      <c r="E99" s="128">
        <f t="shared" si="29"/>
        <v>7715448453.8299999</v>
      </c>
      <c r="F99" s="128">
        <f t="shared" si="29"/>
        <v>10287777795.050001</v>
      </c>
      <c r="G99" s="128">
        <f t="shared" si="29"/>
        <v>10662482605.640001</v>
      </c>
      <c r="H99" s="128">
        <f t="shared" si="29"/>
        <v>9705302638.6099987</v>
      </c>
      <c r="I99" s="128">
        <f t="shared" si="29"/>
        <v>9738841382.2900009</v>
      </c>
      <c r="J99" s="128">
        <f t="shared" si="29"/>
        <v>10003004410.450001</v>
      </c>
      <c r="K99" s="128">
        <f t="shared" si="29"/>
        <v>8931977884.9799995</v>
      </c>
      <c r="L99" s="128">
        <f t="shared" si="29"/>
        <v>9349084476.5900002</v>
      </c>
      <c r="M99" s="128">
        <f t="shared" si="29"/>
        <v>10856747365.859999</v>
      </c>
      <c r="N99" s="128">
        <f t="shared" si="29"/>
        <v>10491615179.889999</v>
      </c>
      <c r="O99" s="128">
        <f t="shared" si="29"/>
        <v>14749061285.48</v>
      </c>
      <c r="P99" s="128">
        <f t="shared" si="29"/>
        <v>15861574267.52</v>
      </c>
      <c r="Q99" s="128">
        <f t="shared" si="16"/>
        <v>128352917746.19</v>
      </c>
      <c r="R99" s="5"/>
      <c r="S99" s="5"/>
      <c r="T99" s="5"/>
      <c r="U99" s="5"/>
      <c r="V99" s="5"/>
      <c r="W99" s="5"/>
      <c r="X99" s="5"/>
      <c r="Y99" s="5"/>
      <c r="Z99" s="5"/>
      <c r="AA99" s="5"/>
      <c r="AB99" s="5"/>
      <c r="AC99" s="5"/>
      <c r="AD99" s="117"/>
      <c r="AE99" s="117"/>
      <c r="AF99" s="117"/>
      <c r="AG99" s="117"/>
      <c r="AH99" s="117"/>
      <c r="AI99" s="117"/>
      <c r="AJ99" s="117"/>
    </row>
    <row r="100" spans="2:36" x14ac:dyDescent="0.25">
      <c r="B100" s="29" t="s">
        <v>169</v>
      </c>
      <c r="C100" s="133">
        <v>11612100590</v>
      </c>
      <c r="D100" s="133">
        <v>12951379352.949999</v>
      </c>
      <c r="E100" s="133">
        <v>800246253.79999995</v>
      </c>
      <c r="F100" s="133">
        <v>894946196.27999997</v>
      </c>
      <c r="G100" s="133">
        <v>1021570239.47</v>
      </c>
      <c r="H100" s="133">
        <v>1033033766.6199999</v>
      </c>
      <c r="I100" s="133">
        <v>1006466327.12</v>
      </c>
      <c r="J100" s="133">
        <v>978548642.56000006</v>
      </c>
      <c r="K100" s="133">
        <v>935025614.43999994</v>
      </c>
      <c r="L100" s="133">
        <v>949350456.64999998</v>
      </c>
      <c r="M100" s="133">
        <v>861998952.12000012</v>
      </c>
      <c r="N100" s="133">
        <v>1104861207.6900001</v>
      </c>
      <c r="O100" s="133">
        <v>1732314385.6900001</v>
      </c>
      <c r="P100" s="133">
        <v>1430024513.4700003</v>
      </c>
      <c r="Q100" s="129">
        <f t="shared" si="16"/>
        <v>12748386555.91</v>
      </c>
      <c r="R100" s="5"/>
      <c r="S100" s="5"/>
      <c r="T100" s="5"/>
      <c r="U100" s="5"/>
      <c r="V100" s="5"/>
      <c r="W100" s="5"/>
      <c r="X100" s="5"/>
      <c r="Y100" s="5"/>
      <c r="Z100" s="5"/>
      <c r="AA100" s="5"/>
      <c r="AB100" s="5"/>
      <c r="AC100" s="5"/>
      <c r="AD100" s="117"/>
      <c r="AE100" s="117"/>
      <c r="AF100" s="117"/>
      <c r="AG100" s="117"/>
      <c r="AH100" s="117"/>
      <c r="AI100" s="117"/>
      <c r="AJ100" s="117"/>
    </row>
    <row r="101" spans="2:36" x14ac:dyDescent="0.25">
      <c r="B101" s="29" t="s">
        <v>170</v>
      </c>
      <c r="C101" s="133">
        <v>8381236691</v>
      </c>
      <c r="D101" s="133">
        <v>9652376975.0799999</v>
      </c>
      <c r="E101" s="133">
        <v>227616785.85999998</v>
      </c>
      <c r="F101" s="133">
        <v>471110200.88</v>
      </c>
      <c r="G101" s="133">
        <v>805093618.18999994</v>
      </c>
      <c r="H101" s="133">
        <v>828026672.58000004</v>
      </c>
      <c r="I101" s="133">
        <v>596680795.65999997</v>
      </c>
      <c r="J101" s="133">
        <v>576814772.74000001</v>
      </c>
      <c r="K101" s="133">
        <v>354000335.81999999</v>
      </c>
      <c r="L101" s="133">
        <v>598568235.32999992</v>
      </c>
      <c r="M101" s="133">
        <v>1416817101.49</v>
      </c>
      <c r="N101" s="133">
        <v>770500328.77999997</v>
      </c>
      <c r="O101" s="133">
        <v>1140309418.78</v>
      </c>
      <c r="P101" s="133">
        <v>1745089528.73</v>
      </c>
      <c r="Q101" s="129">
        <f t="shared" si="16"/>
        <v>9530627794.8399982</v>
      </c>
      <c r="R101" s="5"/>
      <c r="S101" s="5"/>
      <c r="T101" s="5"/>
      <c r="U101" s="5"/>
      <c r="V101" s="5"/>
      <c r="W101" s="5"/>
      <c r="X101" s="5"/>
      <c r="Y101" s="5"/>
      <c r="Z101" s="5"/>
      <c r="AA101" s="5"/>
      <c r="AB101" s="5"/>
      <c r="AC101" s="5"/>
      <c r="AD101" s="117"/>
      <c r="AE101" s="117"/>
      <c r="AF101" s="117"/>
      <c r="AG101" s="117"/>
      <c r="AH101" s="117"/>
      <c r="AI101" s="117"/>
      <c r="AJ101" s="117"/>
    </row>
    <row r="102" spans="2:36" x14ac:dyDescent="0.25">
      <c r="B102" s="29" t="s">
        <v>333</v>
      </c>
      <c r="C102" s="133">
        <v>30270000</v>
      </c>
      <c r="D102" s="133">
        <v>42671094.010000005</v>
      </c>
      <c r="E102" s="133">
        <v>8378</v>
      </c>
      <c r="F102" s="133">
        <v>89976.78</v>
      </c>
      <c r="G102" s="133">
        <v>280764.14</v>
      </c>
      <c r="H102" s="133">
        <v>5205393.6000000006</v>
      </c>
      <c r="I102" s="133">
        <v>636844.21</v>
      </c>
      <c r="J102" s="133">
        <v>557003.5</v>
      </c>
      <c r="K102" s="133">
        <v>636446</v>
      </c>
      <c r="L102" s="133">
        <v>1371345.97</v>
      </c>
      <c r="M102" s="133">
        <v>775310.65</v>
      </c>
      <c r="N102" s="133">
        <v>1614704.0999999999</v>
      </c>
      <c r="O102" s="133">
        <v>835986.81</v>
      </c>
      <c r="P102" s="133">
        <v>11303970.540000001</v>
      </c>
      <c r="Q102" s="129">
        <f t="shared" si="16"/>
        <v>23316124.300000004</v>
      </c>
      <c r="R102" s="5"/>
      <c r="S102" s="5"/>
      <c r="T102" s="5"/>
      <c r="U102" s="5"/>
      <c r="V102" s="5"/>
      <c r="W102" s="5"/>
      <c r="X102" s="5"/>
      <c r="Y102" s="5"/>
      <c r="Z102" s="5"/>
      <c r="AA102" s="5"/>
      <c r="AB102" s="5"/>
      <c r="AC102" s="5"/>
      <c r="AD102" s="117"/>
      <c r="AE102" s="117"/>
      <c r="AF102" s="117"/>
      <c r="AG102" s="117"/>
      <c r="AH102" s="117"/>
      <c r="AI102" s="117"/>
      <c r="AJ102" s="117"/>
    </row>
    <row r="103" spans="2:36" x14ac:dyDescent="0.25">
      <c r="B103" s="29" t="s">
        <v>289</v>
      </c>
      <c r="C103" s="133">
        <v>9521297</v>
      </c>
      <c r="D103" s="133">
        <v>9486319</v>
      </c>
      <c r="E103" s="133">
        <v>626774.06000000006</v>
      </c>
      <c r="F103" s="133">
        <v>626774.06000000006</v>
      </c>
      <c r="G103" s="133">
        <v>626774.06000000006</v>
      </c>
      <c r="H103" s="133">
        <v>815279.83</v>
      </c>
      <c r="I103" s="133">
        <v>626774.06000000006</v>
      </c>
      <c r="J103" s="133">
        <v>626774.06000000006</v>
      </c>
      <c r="K103" s="133">
        <v>590457.71</v>
      </c>
      <c r="L103" s="133">
        <v>590457.71</v>
      </c>
      <c r="M103" s="133">
        <v>626774.06000000006</v>
      </c>
      <c r="N103" s="133">
        <v>800358.40000000002</v>
      </c>
      <c r="O103" s="133">
        <v>794304.06</v>
      </c>
      <c r="P103" s="133">
        <v>626774.06000000006</v>
      </c>
      <c r="Q103" s="129">
        <f t="shared" si="16"/>
        <v>7978276.1300000008</v>
      </c>
      <c r="R103" s="5"/>
      <c r="S103" s="5"/>
      <c r="T103" s="5"/>
      <c r="U103" s="5"/>
      <c r="V103" s="5"/>
      <c r="W103" s="5"/>
      <c r="X103" s="5"/>
      <c r="Y103" s="5"/>
      <c r="Z103" s="5"/>
      <c r="AA103" s="5"/>
      <c r="AB103" s="5"/>
      <c r="AC103" s="5"/>
      <c r="AD103" s="117"/>
      <c r="AE103" s="117"/>
      <c r="AF103" s="117"/>
      <c r="AG103" s="117"/>
      <c r="AH103" s="117"/>
      <c r="AI103" s="117"/>
      <c r="AJ103" s="117"/>
    </row>
    <row r="104" spans="2:36" x14ac:dyDescent="0.25">
      <c r="B104" s="29" t="s">
        <v>172</v>
      </c>
      <c r="C104" s="133">
        <v>102268087188</v>
      </c>
      <c r="D104" s="133">
        <v>107182512899.34001</v>
      </c>
      <c r="E104" s="133">
        <v>6686950262.1099997</v>
      </c>
      <c r="F104" s="133">
        <v>8921004647.0500011</v>
      </c>
      <c r="G104" s="133">
        <v>8834911209.7800007</v>
      </c>
      <c r="H104" s="133">
        <v>7838221525.9799995</v>
      </c>
      <c r="I104" s="133">
        <v>8134430641.2400007</v>
      </c>
      <c r="J104" s="133">
        <v>8446457217.5900002</v>
      </c>
      <c r="K104" s="133">
        <v>7641725031.0100002</v>
      </c>
      <c r="L104" s="133">
        <v>7799203980.9299994</v>
      </c>
      <c r="M104" s="133">
        <v>8576529227.539999</v>
      </c>
      <c r="N104" s="133">
        <v>8613838580.9200001</v>
      </c>
      <c r="O104" s="133">
        <v>11874807190.139999</v>
      </c>
      <c r="P104" s="133">
        <v>12674529480.720001</v>
      </c>
      <c r="Q104" s="129">
        <f t="shared" si="16"/>
        <v>106042608995.00999</v>
      </c>
      <c r="R104" s="5"/>
      <c r="S104" s="5"/>
      <c r="T104" s="5"/>
      <c r="U104" s="5"/>
      <c r="V104" s="5"/>
      <c r="W104" s="5"/>
      <c r="X104" s="5"/>
      <c r="Y104" s="5"/>
      <c r="Z104" s="5"/>
      <c r="AA104" s="5"/>
      <c r="AB104" s="5"/>
      <c r="AC104" s="5"/>
      <c r="AD104" s="117"/>
      <c r="AE104" s="117"/>
      <c r="AF104" s="117"/>
      <c r="AG104" s="117"/>
      <c r="AH104" s="117"/>
      <c r="AI104" s="117"/>
      <c r="AJ104" s="117"/>
    </row>
    <row r="105" spans="2:36" x14ac:dyDescent="0.25">
      <c r="B105" s="28" t="s">
        <v>173</v>
      </c>
      <c r="C105" s="132">
        <f t="shared" ref="C105:D105" si="30">SUM(C106:C112)</f>
        <v>7710620100</v>
      </c>
      <c r="D105" s="132">
        <f t="shared" si="30"/>
        <v>11027051212.289999</v>
      </c>
      <c r="E105" s="128">
        <f>SUM(E106:E112)</f>
        <v>412426242.78000003</v>
      </c>
      <c r="F105" s="128">
        <f t="shared" ref="F105:P105" si="31">SUM(F106:F112)</f>
        <v>617299959.10000002</v>
      </c>
      <c r="G105" s="128">
        <f t="shared" si="31"/>
        <v>828606751.29000008</v>
      </c>
      <c r="H105" s="128">
        <f t="shared" si="31"/>
        <v>758086753.63</v>
      </c>
      <c r="I105" s="128">
        <f t="shared" si="31"/>
        <v>1009056667.3200001</v>
      </c>
      <c r="J105" s="128">
        <f t="shared" si="31"/>
        <v>777051071.86999989</v>
      </c>
      <c r="K105" s="128">
        <f t="shared" si="31"/>
        <v>748289532.47000003</v>
      </c>
      <c r="L105" s="128">
        <f t="shared" si="31"/>
        <v>804101866.36999989</v>
      </c>
      <c r="M105" s="128">
        <f t="shared" si="31"/>
        <v>887091268.36999989</v>
      </c>
      <c r="N105" s="128">
        <f t="shared" si="31"/>
        <v>797750776.01999998</v>
      </c>
      <c r="O105" s="128">
        <f t="shared" si="31"/>
        <v>1301374835.52</v>
      </c>
      <c r="P105" s="128">
        <f t="shared" si="31"/>
        <v>1746340359.8399997</v>
      </c>
      <c r="Q105" s="128">
        <f t="shared" si="16"/>
        <v>10687476084.58</v>
      </c>
      <c r="R105" s="5"/>
      <c r="S105" s="5"/>
      <c r="T105" s="5"/>
      <c r="U105" s="5"/>
      <c r="V105" s="5"/>
      <c r="W105" s="5"/>
      <c r="X105" s="5"/>
      <c r="Y105" s="5"/>
      <c r="Z105" s="5"/>
      <c r="AA105" s="5"/>
      <c r="AB105" s="5"/>
      <c r="AC105" s="5"/>
      <c r="AD105" s="117"/>
      <c r="AE105" s="117"/>
      <c r="AF105" s="117"/>
      <c r="AG105" s="117"/>
      <c r="AH105" s="117"/>
      <c r="AI105" s="117"/>
      <c r="AJ105" s="117"/>
    </row>
    <row r="106" spans="2:36" x14ac:dyDescent="0.25">
      <c r="B106" s="29" t="s">
        <v>174</v>
      </c>
      <c r="C106" s="133">
        <v>1104844386</v>
      </c>
      <c r="D106" s="133">
        <v>1489308808.99</v>
      </c>
      <c r="E106" s="133">
        <v>45732532.82</v>
      </c>
      <c r="F106" s="133">
        <v>70790156.730000004</v>
      </c>
      <c r="G106" s="133">
        <v>119523675.32000001</v>
      </c>
      <c r="H106" s="133">
        <v>90657637.340000004</v>
      </c>
      <c r="I106" s="133">
        <v>275102078.70999998</v>
      </c>
      <c r="J106" s="133">
        <v>61643222.670000002</v>
      </c>
      <c r="K106" s="133">
        <v>115216844.59</v>
      </c>
      <c r="L106" s="133">
        <v>113484404.98</v>
      </c>
      <c r="M106" s="133">
        <v>195660659.14999998</v>
      </c>
      <c r="N106" s="133">
        <v>90539875.629999995</v>
      </c>
      <c r="O106" s="133">
        <v>111515134.75</v>
      </c>
      <c r="P106" s="133">
        <v>191811095.22</v>
      </c>
      <c r="Q106" s="129">
        <f t="shared" si="16"/>
        <v>1481677317.9100001</v>
      </c>
      <c r="R106" s="5"/>
      <c r="S106" s="5"/>
      <c r="T106" s="5"/>
      <c r="U106" s="5"/>
      <c r="V106" s="5"/>
      <c r="W106" s="5"/>
      <c r="X106" s="5"/>
      <c r="Y106" s="5"/>
      <c r="Z106" s="5"/>
      <c r="AA106" s="5"/>
      <c r="AB106" s="5"/>
      <c r="AC106" s="5"/>
      <c r="AD106" s="117"/>
      <c r="AE106" s="117"/>
      <c r="AF106" s="117"/>
      <c r="AG106" s="117"/>
      <c r="AH106" s="117"/>
      <c r="AI106" s="117"/>
      <c r="AJ106" s="117"/>
    </row>
    <row r="107" spans="2:36" x14ac:dyDescent="0.25">
      <c r="B107" s="29" t="s">
        <v>290</v>
      </c>
      <c r="C107" s="133">
        <v>848065092</v>
      </c>
      <c r="D107" s="133">
        <v>1718253291.3300002</v>
      </c>
      <c r="E107" s="133">
        <v>26296609.77</v>
      </c>
      <c r="F107" s="133">
        <v>42243699.82</v>
      </c>
      <c r="G107" s="133">
        <v>125115653.93000001</v>
      </c>
      <c r="H107" s="133">
        <v>51886202.960000001</v>
      </c>
      <c r="I107" s="133">
        <v>111257463.67</v>
      </c>
      <c r="J107" s="133">
        <v>87110692.379999995</v>
      </c>
      <c r="K107" s="133">
        <v>205909549.10000002</v>
      </c>
      <c r="L107" s="133">
        <v>100147538.60999998</v>
      </c>
      <c r="M107" s="133">
        <v>105240575.61</v>
      </c>
      <c r="N107" s="133">
        <v>142309333.68000001</v>
      </c>
      <c r="O107" s="133">
        <v>266940837.15000001</v>
      </c>
      <c r="P107" s="133">
        <v>304114900.34000003</v>
      </c>
      <c r="Q107" s="129">
        <f t="shared" si="16"/>
        <v>1568573057.0200005</v>
      </c>
      <c r="R107" s="5"/>
      <c r="S107" s="5"/>
      <c r="T107" s="5"/>
      <c r="U107" s="5"/>
      <c r="V107" s="5"/>
      <c r="W107" s="5"/>
      <c r="X107" s="5"/>
      <c r="Y107" s="5"/>
      <c r="Z107" s="5"/>
      <c r="AA107" s="5"/>
      <c r="AB107" s="5"/>
      <c r="AC107" s="5"/>
      <c r="AD107" s="117"/>
      <c r="AE107" s="117"/>
      <c r="AF107" s="117"/>
      <c r="AG107" s="117"/>
      <c r="AH107" s="117"/>
      <c r="AI107" s="117"/>
      <c r="AJ107" s="117"/>
    </row>
    <row r="108" spans="2:36" x14ac:dyDescent="0.25">
      <c r="B108" s="29" t="s">
        <v>291</v>
      </c>
      <c r="C108" s="133">
        <v>3658717028</v>
      </c>
      <c r="D108" s="133">
        <v>4320649521.4399996</v>
      </c>
      <c r="E108" s="133">
        <v>173799282.23000002</v>
      </c>
      <c r="F108" s="133">
        <v>329821908.32999998</v>
      </c>
      <c r="G108" s="133">
        <v>293103304.94999999</v>
      </c>
      <c r="H108" s="133">
        <v>263636626.13</v>
      </c>
      <c r="I108" s="133">
        <v>346193368.29000002</v>
      </c>
      <c r="J108" s="133">
        <v>271749333.03999996</v>
      </c>
      <c r="K108" s="133">
        <v>255539917.29000002</v>
      </c>
      <c r="L108" s="133">
        <v>311639570.40000004</v>
      </c>
      <c r="M108" s="133">
        <v>343939824.53000003</v>
      </c>
      <c r="N108" s="133">
        <v>379889563.19</v>
      </c>
      <c r="O108" s="133">
        <v>612015148.63999999</v>
      </c>
      <c r="P108" s="133">
        <v>674572139.23000002</v>
      </c>
      <c r="Q108" s="129">
        <f t="shared" si="16"/>
        <v>4255899986.25</v>
      </c>
      <c r="R108" s="118"/>
      <c r="S108" s="118"/>
      <c r="T108" s="118"/>
      <c r="U108" s="118"/>
      <c r="V108" s="118"/>
      <c r="W108" s="5"/>
      <c r="X108" s="5"/>
      <c r="Y108" s="5"/>
      <c r="Z108" s="5"/>
      <c r="AA108" s="5"/>
      <c r="AB108" s="5"/>
      <c r="AC108" s="5"/>
      <c r="AD108" s="117"/>
      <c r="AE108" s="117"/>
      <c r="AF108" s="117"/>
      <c r="AG108" s="117"/>
      <c r="AH108" s="117"/>
      <c r="AI108" s="117"/>
      <c r="AJ108" s="117"/>
    </row>
    <row r="109" spans="2:36" x14ac:dyDescent="0.25">
      <c r="B109" s="29" t="s">
        <v>292</v>
      </c>
      <c r="C109" s="133">
        <v>0</v>
      </c>
      <c r="D109" s="133">
        <v>819294.4</v>
      </c>
      <c r="E109" s="133"/>
      <c r="F109" s="133">
        <v>819294.4</v>
      </c>
      <c r="G109" s="133">
        <v>0</v>
      </c>
      <c r="H109" s="133"/>
      <c r="I109" s="133"/>
      <c r="J109" s="133"/>
      <c r="K109" s="133"/>
      <c r="L109" s="133"/>
      <c r="M109" s="133"/>
      <c r="N109" s="133"/>
      <c r="O109" s="133"/>
      <c r="P109" s="133"/>
      <c r="Q109" s="129">
        <f t="shared" si="16"/>
        <v>819294.4</v>
      </c>
      <c r="R109" s="118"/>
      <c r="S109" s="118"/>
      <c r="T109" s="118"/>
      <c r="U109" s="118"/>
      <c r="V109" s="118"/>
      <c r="W109" s="5"/>
      <c r="X109" s="5"/>
      <c r="Y109" s="5"/>
      <c r="Z109" s="5"/>
      <c r="AA109" s="5"/>
      <c r="AB109" s="5"/>
      <c r="AC109" s="5"/>
      <c r="AD109" s="117"/>
      <c r="AE109" s="117"/>
      <c r="AF109" s="117"/>
      <c r="AG109" s="117"/>
      <c r="AH109" s="117"/>
      <c r="AI109" s="117"/>
      <c r="AJ109" s="117"/>
    </row>
    <row r="110" spans="2:36" x14ac:dyDescent="0.25">
      <c r="B110" s="29" t="s">
        <v>293</v>
      </c>
      <c r="C110" s="133">
        <v>172326642</v>
      </c>
      <c r="D110" s="133">
        <v>1082019983.5599999</v>
      </c>
      <c r="E110" s="133">
        <v>58304896.979999997</v>
      </c>
      <c r="F110" s="133">
        <v>51251135.109999999</v>
      </c>
      <c r="G110" s="133">
        <v>162091107.19999999</v>
      </c>
      <c r="H110" s="133">
        <v>144886363.22</v>
      </c>
      <c r="I110" s="133">
        <v>70518588.519999996</v>
      </c>
      <c r="J110" s="133">
        <v>154300980.84</v>
      </c>
      <c r="K110" s="133">
        <v>58814563.239999995</v>
      </c>
      <c r="L110" s="133">
        <v>88911795.310000002</v>
      </c>
      <c r="M110" s="133">
        <v>62690926.659999996</v>
      </c>
      <c r="N110" s="133">
        <v>52218167.140000001</v>
      </c>
      <c r="O110" s="133">
        <v>43261084.509999998</v>
      </c>
      <c r="P110" s="133">
        <v>99205874.370000005</v>
      </c>
      <c r="Q110" s="129">
        <f t="shared" si="16"/>
        <v>1046455483.1</v>
      </c>
      <c r="R110" s="118"/>
      <c r="S110" s="118"/>
      <c r="T110" s="118"/>
      <c r="U110" s="118"/>
      <c r="V110" s="118"/>
      <c r="W110" s="5"/>
      <c r="X110" s="5"/>
      <c r="Y110" s="5"/>
      <c r="Z110" s="5"/>
      <c r="AA110" s="5"/>
      <c r="AB110" s="5"/>
      <c r="AC110" s="5"/>
      <c r="AD110" s="117"/>
      <c r="AE110" s="117"/>
      <c r="AF110" s="117"/>
      <c r="AG110" s="117"/>
      <c r="AH110" s="117"/>
      <c r="AI110" s="117"/>
      <c r="AJ110" s="117"/>
    </row>
    <row r="111" spans="2:36" x14ac:dyDescent="0.25">
      <c r="B111" s="29" t="s">
        <v>254</v>
      </c>
      <c r="C111" s="133">
        <v>0</v>
      </c>
      <c r="D111" s="133">
        <v>6425340.7699999996</v>
      </c>
      <c r="E111" s="133"/>
      <c r="F111" s="133"/>
      <c r="G111" s="133"/>
      <c r="H111" s="133"/>
      <c r="I111" s="133"/>
      <c r="J111" s="133"/>
      <c r="K111" s="133"/>
      <c r="L111" s="133"/>
      <c r="M111" s="133"/>
      <c r="N111" s="133"/>
      <c r="O111" s="133">
        <v>0</v>
      </c>
      <c r="P111" s="133">
        <v>5727085.0899999999</v>
      </c>
      <c r="Q111" s="129"/>
      <c r="R111" s="118"/>
      <c r="S111" s="118"/>
      <c r="T111" s="118"/>
      <c r="U111" s="118"/>
      <c r="V111" s="118"/>
      <c r="W111" s="5"/>
      <c r="X111" s="5"/>
      <c r="Y111" s="5"/>
      <c r="Z111" s="5"/>
      <c r="AA111" s="5"/>
      <c r="AB111" s="5"/>
      <c r="AC111" s="5"/>
      <c r="AD111" s="117"/>
      <c r="AE111" s="117"/>
      <c r="AF111" s="117"/>
      <c r="AG111" s="117"/>
      <c r="AH111" s="117"/>
      <c r="AI111" s="117"/>
      <c r="AJ111" s="117"/>
    </row>
    <row r="112" spans="2:36" x14ac:dyDescent="0.25">
      <c r="B112" s="23" t="s">
        <v>178</v>
      </c>
      <c r="C112" s="133">
        <v>1926666952</v>
      </c>
      <c r="D112" s="133">
        <v>2409574971.7999997</v>
      </c>
      <c r="E112" s="133">
        <v>108292920.98</v>
      </c>
      <c r="F112" s="133">
        <v>122373764.70999999</v>
      </c>
      <c r="G112" s="133">
        <v>128773009.89</v>
      </c>
      <c r="H112" s="133">
        <v>207019923.97999999</v>
      </c>
      <c r="I112" s="133">
        <v>205985168.13</v>
      </c>
      <c r="J112" s="133">
        <v>202246842.94</v>
      </c>
      <c r="K112" s="133">
        <v>112808658.25</v>
      </c>
      <c r="L112" s="133">
        <v>189918557.06999999</v>
      </c>
      <c r="M112" s="133">
        <v>179559282.42000002</v>
      </c>
      <c r="N112" s="133">
        <v>132793836.38</v>
      </c>
      <c r="O112" s="133">
        <v>267642630.46999997</v>
      </c>
      <c r="P112" s="133">
        <v>470909265.58999997</v>
      </c>
      <c r="Q112" s="129">
        <f t="shared" ref="Q112:Q140" si="32">E112+F112+G112+H112+I112+J112+K112+L112+M112+O112+N112+P112</f>
        <v>2328323860.8099999</v>
      </c>
      <c r="R112" s="105"/>
      <c r="S112" s="105"/>
      <c r="T112" s="105"/>
      <c r="U112" s="105"/>
      <c r="V112" s="105"/>
      <c r="W112" s="5"/>
      <c r="X112" s="5"/>
      <c r="Y112" s="5"/>
      <c r="Z112" s="5"/>
      <c r="AA112" s="5"/>
      <c r="AB112" s="5"/>
      <c r="AC112" s="5"/>
      <c r="AD112" s="117"/>
      <c r="AE112" s="117"/>
      <c r="AF112" s="117"/>
      <c r="AG112" s="117"/>
      <c r="AH112" s="117"/>
      <c r="AI112" s="117"/>
      <c r="AJ112" s="117"/>
    </row>
    <row r="113" spans="2:40" x14ac:dyDescent="0.25">
      <c r="B113" s="28" t="s">
        <v>179</v>
      </c>
      <c r="C113" s="132">
        <f t="shared" ref="C113:P113" si="33">SUM(C114:C124)</f>
        <v>276271248260</v>
      </c>
      <c r="D113" s="132">
        <f t="shared" si="33"/>
        <v>279199952852</v>
      </c>
      <c r="E113" s="128">
        <f t="shared" si="33"/>
        <v>15414616906.259998</v>
      </c>
      <c r="F113" s="128">
        <f t="shared" si="33"/>
        <v>16084329283.820002</v>
      </c>
      <c r="G113" s="128">
        <f t="shared" si="33"/>
        <v>20101873670.649994</v>
      </c>
      <c r="H113" s="128">
        <f t="shared" si="33"/>
        <v>16915705201.959999</v>
      </c>
      <c r="I113" s="128">
        <f t="shared" si="33"/>
        <v>19451332835.099998</v>
      </c>
      <c r="J113" s="128">
        <f t="shared" si="33"/>
        <v>18903385338.529999</v>
      </c>
      <c r="K113" s="128">
        <f t="shared" si="33"/>
        <v>19898660689.559998</v>
      </c>
      <c r="L113" s="128">
        <f t="shared" si="33"/>
        <v>22197211168.039997</v>
      </c>
      <c r="M113" s="128">
        <f t="shared" si="33"/>
        <v>18932299701.189999</v>
      </c>
      <c r="N113" s="128">
        <f t="shared" si="33"/>
        <v>24368080146.659996</v>
      </c>
      <c r="O113" s="128">
        <f t="shared" si="33"/>
        <v>26161191727.020004</v>
      </c>
      <c r="P113" s="128">
        <f t="shared" si="33"/>
        <v>38048248402.559998</v>
      </c>
      <c r="Q113" s="128">
        <f t="shared" si="32"/>
        <v>256476935071.35001</v>
      </c>
      <c r="R113" s="105"/>
      <c r="S113" s="105"/>
      <c r="T113" s="105"/>
      <c r="U113" s="105"/>
      <c r="V113" s="105"/>
      <c r="W113" s="5"/>
      <c r="X113" s="5"/>
      <c r="Y113" s="5"/>
      <c r="Z113" s="5"/>
      <c r="AA113" s="5"/>
      <c r="AB113" s="5"/>
      <c r="AC113" s="5"/>
      <c r="AD113" s="117"/>
      <c r="AE113" s="117"/>
      <c r="AF113" s="117"/>
      <c r="AG113" s="117"/>
      <c r="AH113" s="117"/>
      <c r="AI113" s="117"/>
      <c r="AJ113" s="117"/>
    </row>
    <row r="114" spans="2:40" x14ac:dyDescent="0.25">
      <c r="B114" s="29" t="s">
        <v>180</v>
      </c>
      <c r="C114" s="133">
        <v>13283115024</v>
      </c>
      <c r="D114" s="133">
        <v>14267958467.52</v>
      </c>
      <c r="E114" s="133">
        <v>2154693417.2800002</v>
      </c>
      <c r="F114" s="133">
        <v>149043164.72</v>
      </c>
      <c r="G114" s="133">
        <v>171405242.87</v>
      </c>
      <c r="H114" s="133">
        <v>1165109104.3999999</v>
      </c>
      <c r="I114" s="133">
        <v>934684723.25999999</v>
      </c>
      <c r="J114" s="133">
        <v>927804784.78999984</v>
      </c>
      <c r="K114" s="133">
        <v>891854437.75000012</v>
      </c>
      <c r="L114" s="133">
        <v>987084951.38999999</v>
      </c>
      <c r="M114" s="133">
        <v>1091612082.5600002</v>
      </c>
      <c r="N114" s="133">
        <v>269171919.70000005</v>
      </c>
      <c r="O114" s="133">
        <v>2578243831.8799996</v>
      </c>
      <c r="P114" s="133">
        <v>1950610212.1500001</v>
      </c>
      <c r="Q114" s="129">
        <f t="shared" si="32"/>
        <v>13271317872.75</v>
      </c>
      <c r="R114" s="105"/>
      <c r="S114" s="105"/>
      <c r="T114" s="105"/>
      <c r="U114" s="105"/>
      <c r="V114" s="105"/>
      <c r="W114" s="5"/>
      <c r="X114" s="5"/>
      <c r="Y114" s="5"/>
      <c r="Z114" s="5"/>
      <c r="AA114" s="5"/>
      <c r="AB114" s="5"/>
      <c r="AC114" s="5"/>
      <c r="AD114" s="117"/>
      <c r="AE114" s="117"/>
      <c r="AF114" s="117"/>
      <c r="AG114" s="117"/>
      <c r="AH114" s="117"/>
      <c r="AI114" s="117"/>
      <c r="AJ114" s="117"/>
      <c r="AK114" s="122"/>
      <c r="AL114" s="122"/>
    </row>
    <row r="115" spans="2:40" x14ac:dyDescent="0.25">
      <c r="B115" s="29" t="s">
        <v>181</v>
      </c>
      <c r="C115" s="133">
        <v>97001537563</v>
      </c>
      <c r="D115" s="133">
        <v>104481557001.94</v>
      </c>
      <c r="E115" s="133">
        <v>6859983875.5500002</v>
      </c>
      <c r="F115" s="133">
        <v>7395977147.6800003</v>
      </c>
      <c r="G115" s="133">
        <v>8062906685.6499987</v>
      </c>
      <c r="H115" s="133">
        <v>7652241176.0600004</v>
      </c>
      <c r="I115" s="133">
        <v>8132456669.96</v>
      </c>
      <c r="J115" s="133">
        <v>7351466048.0100012</v>
      </c>
      <c r="K115" s="133">
        <v>8112617525.9099998</v>
      </c>
      <c r="L115" s="133">
        <v>8726252421.1200008</v>
      </c>
      <c r="M115" s="133">
        <v>7703079803.8300009</v>
      </c>
      <c r="N115" s="133">
        <v>10095521260.66</v>
      </c>
      <c r="O115" s="133">
        <v>8024586824.8800001</v>
      </c>
      <c r="P115" s="133">
        <v>15092322646.079998</v>
      </c>
      <c r="Q115" s="129">
        <f t="shared" si="32"/>
        <v>103209412085.39001</v>
      </c>
      <c r="R115" s="12"/>
      <c r="S115" s="12"/>
      <c r="T115" s="12"/>
      <c r="U115" s="12"/>
      <c r="V115" s="12"/>
      <c r="W115" s="5"/>
      <c r="X115" s="5"/>
      <c r="Y115" s="5"/>
      <c r="Z115" s="5"/>
      <c r="AA115" s="5"/>
      <c r="AB115" s="5"/>
      <c r="AC115" s="5"/>
      <c r="AD115" s="117"/>
      <c r="AE115" s="117"/>
      <c r="AF115" s="117"/>
      <c r="AG115" s="117"/>
      <c r="AH115" s="117"/>
      <c r="AI115" s="117"/>
      <c r="AJ115" s="117"/>
      <c r="AK115" s="122"/>
      <c r="AL115" s="122"/>
    </row>
    <row r="116" spans="2:40" x14ac:dyDescent="0.25">
      <c r="B116" s="29" t="s">
        <v>182</v>
      </c>
      <c r="C116" s="133">
        <v>30475697710</v>
      </c>
      <c r="D116" s="133">
        <v>31195878565.109997</v>
      </c>
      <c r="E116" s="133">
        <v>2029519684.73</v>
      </c>
      <c r="F116" s="133">
        <v>2265355764.9300003</v>
      </c>
      <c r="G116" s="133">
        <v>2421176650.8800001</v>
      </c>
      <c r="H116" s="133">
        <v>2222712348.6400003</v>
      </c>
      <c r="I116" s="133">
        <v>2327964568.6600003</v>
      </c>
      <c r="J116" s="133">
        <v>2224024480.52</v>
      </c>
      <c r="K116" s="133">
        <v>2118537575.1199999</v>
      </c>
      <c r="L116" s="133">
        <v>2657967737.96</v>
      </c>
      <c r="M116" s="133">
        <v>2287919065.29</v>
      </c>
      <c r="N116" s="133">
        <v>3410494933.8299999</v>
      </c>
      <c r="O116" s="133">
        <v>2361541880.7600002</v>
      </c>
      <c r="P116" s="133">
        <v>4720556632.8099995</v>
      </c>
      <c r="Q116" s="129">
        <f t="shared" si="32"/>
        <v>31047771324.129997</v>
      </c>
      <c r="R116" s="12"/>
      <c r="S116" s="12"/>
      <c r="T116" s="12"/>
      <c r="U116" s="12"/>
      <c r="V116" s="12"/>
      <c r="W116" s="5"/>
      <c r="X116" s="5"/>
      <c r="Y116" s="5"/>
      <c r="Z116" s="5"/>
      <c r="AA116" s="5"/>
      <c r="AB116" s="5"/>
      <c r="AC116" s="5"/>
      <c r="AD116" s="117"/>
      <c r="AE116" s="117"/>
      <c r="AF116" s="117"/>
      <c r="AG116" s="117"/>
      <c r="AH116" s="117"/>
      <c r="AI116" s="117"/>
      <c r="AJ116" s="117"/>
      <c r="AK116" s="122"/>
      <c r="AL116" s="122"/>
    </row>
    <row r="117" spans="2:40" x14ac:dyDescent="0.25">
      <c r="B117" s="29" t="s">
        <v>183</v>
      </c>
      <c r="C117" s="133">
        <v>19911947542</v>
      </c>
      <c r="D117" s="133">
        <v>24056127632.540001</v>
      </c>
      <c r="E117" s="133">
        <v>1015549287.8099999</v>
      </c>
      <c r="F117" s="133">
        <v>1375100032.8699999</v>
      </c>
      <c r="G117" s="133">
        <v>2408984829.6700006</v>
      </c>
      <c r="H117" s="133">
        <v>477288301.79999995</v>
      </c>
      <c r="I117" s="133">
        <v>1855977657.9800003</v>
      </c>
      <c r="J117" s="133">
        <v>1704731268.2400002</v>
      </c>
      <c r="K117" s="133">
        <v>1607279600.3400002</v>
      </c>
      <c r="L117" s="133">
        <v>2028329611.0599999</v>
      </c>
      <c r="M117" s="133">
        <v>1046049663.3699999</v>
      </c>
      <c r="N117" s="133">
        <v>2658055942.5999999</v>
      </c>
      <c r="O117" s="133">
        <v>4362138652.9599991</v>
      </c>
      <c r="P117" s="133">
        <v>2982073697.7800002</v>
      </c>
      <c r="Q117" s="129">
        <f t="shared" si="32"/>
        <v>23521558546.479996</v>
      </c>
      <c r="R117" s="12"/>
      <c r="S117" s="12"/>
      <c r="T117" s="12"/>
      <c r="U117" s="12"/>
      <c r="V117" s="12"/>
      <c r="W117" s="5"/>
      <c r="X117" s="5"/>
      <c r="Y117" s="5"/>
      <c r="Z117" s="5"/>
      <c r="AA117" s="5"/>
      <c r="AB117" s="5"/>
      <c r="AC117" s="5"/>
      <c r="AD117" s="117"/>
      <c r="AE117" s="117"/>
      <c r="AF117" s="117"/>
      <c r="AG117" s="117"/>
      <c r="AH117" s="117"/>
      <c r="AI117" s="117"/>
      <c r="AJ117" s="117"/>
      <c r="AK117" s="122"/>
      <c r="AL117" s="122"/>
    </row>
    <row r="118" spans="2:40" x14ac:dyDescent="0.25">
      <c r="B118" s="29" t="s">
        <v>296</v>
      </c>
      <c r="C118" s="133">
        <v>6493622650</v>
      </c>
      <c r="D118" s="133">
        <v>5224831472.0400019</v>
      </c>
      <c r="E118" s="133">
        <v>268606517.74000001</v>
      </c>
      <c r="F118" s="133">
        <v>252713147.69</v>
      </c>
      <c r="G118" s="133">
        <v>285442742.87</v>
      </c>
      <c r="H118" s="133">
        <v>243079231.61000001</v>
      </c>
      <c r="I118" s="133">
        <v>276182528.84000003</v>
      </c>
      <c r="J118" s="133">
        <v>249364646.72</v>
      </c>
      <c r="K118" s="133">
        <v>258062754.72</v>
      </c>
      <c r="L118" s="133">
        <v>314873029.40000004</v>
      </c>
      <c r="M118" s="133">
        <v>613571972.79999995</v>
      </c>
      <c r="N118" s="133">
        <v>681137519.63</v>
      </c>
      <c r="O118" s="133">
        <v>930705841.06000006</v>
      </c>
      <c r="P118" s="133">
        <v>772127026.32000005</v>
      </c>
      <c r="Q118" s="129">
        <f t="shared" si="32"/>
        <v>5145866959.3999996</v>
      </c>
      <c r="R118" s="12"/>
      <c r="S118" s="12"/>
      <c r="T118" s="12"/>
      <c r="U118" s="12"/>
      <c r="V118" s="12"/>
      <c r="W118" s="5"/>
      <c r="X118" s="5"/>
      <c r="Y118" s="5"/>
      <c r="Z118" s="5"/>
      <c r="AA118" s="5"/>
      <c r="AB118" s="5"/>
      <c r="AC118" s="5"/>
      <c r="AD118" s="117"/>
      <c r="AE118" s="117"/>
      <c r="AF118" s="117"/>
      <c r="AG118" s="117"/>
      <c r="AH118" s="117"/>
      <c r="AI118" s="117"/>
      <c r="AJ118" s="117"/>
      <c r="AK118" s="122"/>
      <c r="AL118" s="122"/>
    </row>
    <row r="119" spans="2:40" x14ac:dyDescent="0.25">
      <c r="B119" s="29" t="s">
        <v>185</v>
      </c>
      <c r="C119" s="133">
        <v>10911714693</v>
      </c>
      <c r="D119" s="133">
        <v>10093807783.6</v>
      </c>
      <c r="E119" s="133">
        <v>602121913.34000003</v>
      </c>
      <c r="F119" s="133">
        <v>745886629.34000003</v>
      </c>
      <c r="G119" s="133">
        <v>804808041.99000001</v>
      </c>
      <c r="H119" s="133">
        <v>758730872.11999989</v>
      </c>
      <c r="I119" s="133">
        <v>727955528.87</v>
      </c>
      <c r="J119" s="133">
        <v>689622471.83999991</v>
      </c>
      <c r="K119" s="133">
        <v>688276364.95999992</v>
      </c>
      <c r="L119" s="133">
        <v>694862259.66999996</v>
      </c>
      <c r="M119" s="133">
        <v>703364591.15999997</v>
      </c>
      <c r="N119" s="133">
        <v>788428281.5</v>
      </c>
      <c r="O119" s="133">
        <v>813389725.11000001</v>
      </c>
      <c r="P119" s="133">
        <v>1373893130.03</v>
      </c>
      <c r="Q119" s="129">
        <f t="shared" si="32"/>
        <v>9391339809.9300003</v>
      </c>
      <c r="R119" s="12"/>
      <c r="S119" s="12"/>
      <c r="T119" s="12"/>
      <c r="U119" s="12"/>
      <c r="V119" s="12"/>
      <c r="W119" s="5"/>
      <c r="X119" s="5"/>
      <c r="Y119" s="5"/>
      <c r="Z119" s="5"/>
      <c r="AA119" s="5"/>
      <c r="AB119" s="5"/>
      <c r="AC119" s="5"/>
      <c r="AD119" s="117"/>
      <c r="AE119" s="117"/>
      <c r="AF119" s="117"/>
      <c r="AG119" s="117"/>
      <c r="AH119" s="117"/>
      <c r="AI119" s="117"/>
      <c r="AJ119" s="117"/>
      <c r="AK119" s="122"/>
      <c r="AL119" s="122"/>
    </row>
    <row r="120" spans="2:40" x14ac:dyDescent="0.25">
      <c r="B120" s="29" t="s">
        <v>186</v>
      </c>
      <c r="C120" s="133">
        <v>1508055705</v>
      </c>
      <c r="D120" s="133">
        <v>1304039153.6199999</v>
      </c>
      <c r="E120" s="133">
        <v>72477129.049999997</v>
      </c>
      <c r="F120" s="133">
        <v>87127772.519999996</v>
      </c>
      <c r="G120" s="133">
        <v>107692062.32000001</v>
      </c>
      <c r="H120" s="133">
        <v>78134727.059999987</v>
      </c>
      <c r="I120" s="133">
        <v>94734735.080000013</v>
      </c>
      <c r="J120" s="133">
        <v>113669506.58</v>
      </c>
      <c r="K120" s="133">
        <v>86209287.419999987</v>
      </c>
      <c r="L120" s="133">
        <v>113595498.84</v>
      </c>
      <c r="M120" s="133">
        <v>84055157.399999991</v>
      </c>
      <c r="N120" s="133">
        <v>105784321.06999999</v>
      </c>
      <c r="O120" s="133">
        <v>128704184.09</v>
      </c>
      <c r="P120" s="133">
        <v>185493260.06</v>
      </c>
      <c r="Q120" s="129">
        <f t="shared" si="32"/>
        <v>1257677641.49</v>
      </c>
      <c r="R120" s="12"/>
      <c r="S120" s="12"/>
      <c r="T120" s="12"/>
      <c r="U120" s="12"/>
      <c r="V120" s="12"/>
      <c r="W120" s="5"/>
      <c r="X120" s="5"/>
      <c r="Y120" s="5"/>
      <c r="Z120" s="5"/>
      <c r="AA120" s="5"/>
      <c r="AB120" s="5"/>
      <c r="AC120" s="5"/>
      <c r="AD120" s="117"/>
      <c r="AE120" s="117"/>
      <c r="AF120" s="117"/>
      <c r="AG120" s="117"/>
      <c r="AH120" s="117"/>
      <c r="AI120" s="117"/>
      <c r="AJ120" s="117"/>
      <c r="AK120" s="122"/>
      <c r="AL120" s="122"/>
    </row>
    <row r="121" spans="2:40" x14ac:dyDescent="0.25">
      <c r="B121" s="29" t="s">
        <v>187</v>
      </c>
      <c r="C121" s="133">
        <v>458287710</v>
      </c>
      <c r="D121" s="133">
        <v>581524901.28999996</v>
      </c>
      <c r="E121" s="133">
        <v>33669309.759999998</v>
      </c>
      <c r="F121" s="133">
        <v>35027662.840000004</v>
      </c>
      <c r="G121" s="133">
        <v>41511509.079999998</v>
      </c>
      <c r="H121" s="133">
        <v>41361544.159999996</v>
      </c>
      <c r="I121" s="133">
        <v>44393559.810000002</v>
      </c>
      <c r="J121" s="133">
        <v>47433124.530000001</v>
      </c>
      <c r="K121" s="133">
        <v>40208928.43</v>
      </c>
      <c r="L121" s="133">
        <v>46241476.780000001</v>
      </c>
      <c r="M121" s="133">
        <v>55666558.210000001</v>
      </c>
      <c r="N121" s="133">
        <v>52169750.510000005</v>
      </c>
      <c r="O121" s="133">
        <v>77772001.560000002</v>
      </c>
      <c r="P121" s="133">
        <v>64317764.5</v>
      </c>
      <c r="Q121" s="129">
        <f t="shared" si="32"/>
        <v>579773190.16999996</v>
      </c>
      <c r="R121" s="12"/>
      <c r="S121" s="12"/>
      <c r="T121" s="12"/>
      <c r="U121" s="12"/>
      <c r="V121" s="12"/>
      <c r="W121" s="5"/>
      <c r="X121" s="5"/>
      <c r="Y121" s="5"/>
      <c r="Z121" s="5"/>
      <c r="AA121" s="5"/>
      <c r="AB121" s="5"/>
      <c r="AC121" s="5"/>
      <c r="AD121" s="117"/>
      <c r="AE121" s="117"/>
      <c r="AF121" s="117"/>
      <c r="AG121" s="117"/>
      <c r="AH121" s="117"/>
      <c r="AI121" s="117"/>
      <c r="AJ121" s="117"/>
      <c r="AK121" s="122"/>
      <c r="AL121" s="122"/>
    </row>
    <row r="122" spans="2:40" x14ac:dyDescent="0.25">
      <c r="B122" s="29" t="s">
        <v>188</v>
      </c>
      <c r="C122" s="133">
        <v>194605095</v>
      </c>
      <c r="D122" s="133">
        <v>210263795</v>
      </c>
      <c r="E122" s="133">
        <v>9954872.6899999995</v>
      </c>
      <c r="F122" s="133">
        <v>10101852.810000001</v>
      </c>
      <c r="G122" s="133">
        <v>11756594.130000001</v>
      </c>
      <c r="H122" s="133">
        <v>21675733.190000001</v>
      </c>
      <c r="I122" s="133">
        <v>13287748.630000001</v>
      </c>
      <c r="J122" s="133">
        <v>18159470.239999998</v>
      </c>
      <c r="K122" s="133">
        <v>14045156.880000001</v>
      </c>
      <c r="L122" s="133">
        <v>15507987.75</v>
      </c>
      <c r="M122" s="133">
        <v>13252623.9</v>
      </c>
      <c r="N122" s="133">
        <v>20485212.82</v>
      </c>
      <c r="O122" s="133">
        <v>30070264.760000002</v>
      </c>
      <c r="P122" s="133">
        <v>30147002.049999997</v>
      </c>
      <c r="Q122" s="129">
        <f t="shared" si="32"/>
        <v>208444519.85000002</v>
      </c>
      <c r="R122" s="12"/>
      <c r="S122" s="12"/>
      <c r="T122" s="12"/>
      <c r="U122" s="12"/>
      <c r="V122" s="12"/>
      <c r="W122" s="5"/>
      <c r="X122" s="5"/>
      <c r="Y122" s="5"/>
      <c r="Z122" s="5"/>
      <c r="AA122" s="5"/>
      <c r="AB122" s="5"/>
      <c r="AC122" s="5"/>
      <c r="AD122" s="117"/>
      <c r="AE122" s="117"/>
      <c r="AF122" s="117"/>
      <c r="AG122" s="117"/>
      <c r="AH122" s="117"/>
      <c r="AI122" s="117"/>
      <c r="AJ122" s="117"/>
      <c r="AK122" s="122"/>
      <c r="AL122" s="122"/>
    </row>
    <row r="123" spans="2:40" x14ac:dyDescent="0.25">
      <c r="B123" s="29" t="s">
        <v>297</v>
      </c>
      <c r="C123" s="133">
        <v>797594985</v>
      </c>
      <c r="D123" s="133">
        <v>1465747026.4999998</v>
      </c>
      <c r="E123" s="133">
        <v>23171840.240000002</v>
      </c>
      <c r="F123" s="133">
        <v>46744777.579999998</v>
      </c>
      <c r="G123" s="133">
        <v>58741730.010000005</v>
      </c>
      <c r="H123" s="133">
        <v>47644230.140000001</v>
      </c>
      <c r="I123" s="133">
        <v>51731289.109999999</v>
      </c>
      <c r="J123" s="133">
        <v>108867482.67</v>
      </c>
      <c r="K123" s="133">
        <v>53482973.639999993</v>
      </c>
      <c r="L123" s="133">
        <v>127919500.97</v>
      </c>
      <c r="M123" s="133">
        <v>82746304.25</v>
      </c>
      <c r="N123" s="133">
        <v>99094406.590000004</v>
      </c>
      <c r="O123" s="133">
        <v>250040736.10999998</v>
      </c>
      <c r="P123" s="133">
        <v>264718064.53999999</v>
      </c>
      <c r="Q123" s="129">
        <f t="shared" si="32"/>
        <v>1214903335.8500001</v>
      </c>
      <c r="R123" s="12"/>
      <c r="S123" s="12"/>
      <c r="T123" s="12"/>
      <c r="U123" s="12"/>
      <c r="V123" s="12"/>
      <c r="W123" s="5"/>
      <c r="X123" s="5"/>
      <c r="Y123" s="5"/>
      <c r="Z123" s="5"/>
      <c r="AA123" s="5"/>
      <c r="AB123" s="5"/>
      <c r="AC123" s="5"/>
      <c r="AD123" s="117"/>
      <c r="AE123" s="117"/>
      <c r="AF123" s="117"/>
      <c r="AG123" s="117"/>
      <c r="AH123" s="117"/>
      <c r="AI123" s="117"/>
      <c r="AJ123" s="117"/>
      <c r="AK123" s="122"/>
      <c r="AL123" s="122"/>
    </row>
    <row r="124" spans="2:40" x14ac:dyDescent="0.25">
      <c r="B124" s="29" t="s">
        <v>190</v>
      </c>
      <c r="C124" s="133">
        <v>95235069583</v>
      </c>
      <c r="D124" s="133">
        <v>86318217052.839996</v>
      </c>
      <c r="E124" s="133">
        <v>2344869058.0700002</v>
      </c>
      <c r="F124" s="133">
        <v>3721251330.8400002</v>
      </c>
      <c r="G124" s="133">
        <v>5727447581.1799984</v>
      </c>
      <c r="H124" s="133">
        <v>4207727932.7799993</v>
      </c>
      <c r="I124" s="133">
        <v>4991963824.8999987</v>
      </c>
      <c r="J124" s="133">
        <v>5468242054.3899994</v>
      </c>
      <c r="K124" s="133">
        <v>6028086084.3900003</v>
      </c>
      <c r="L124" s="133">
        <v>6484576693.0999975</v>
      </c>
      <c r="M124" s="133">
        <v>5250981878.420001</v>
      </c>
      <c r="N124" s="133">
        <v>6187736597.75</v>
      </c>
      <c r="O124" s="133">
        <v>6603997783.8500004</v>
      </c>
      <c r="P124" s="133">
        <v>10611988966.24</v>
      </c>
      <c r="Q124" s="129">
        <f t="shared" si="32"/>
        <v>67628869785.909988</v>
      </c>
      <c r="R124" s="12"/>
      <c r="S124" s="12"/>
      <c r="T124" s="12"/>
      <c r="U124" s="12"/>
      <c r="V124" s="12"/>
      <c r="W124" s="5"/>
      <c r="X124" s="5"/>
      <c r="Y124" s="5"/>
      <c r="Z124" s="5"/>
      <c r="AA124" s="5"/>
      <c r="AB124" s="5"/>
      <c r="AC124" s="5"/>
      <c r="AD124" s="117"/>
      <c r="AE124" s="117"/>
      <c r="AF124" s="117"/>
      <c r="AG124" s="117"/>
      <c r="AH124" s="117"/>
      <c r="AI124" s="117"/>
      <c r="AJ124" s="117"/>
      <c r="AK124" s="122"/>
      <c r="AL124" s="122"/>
    </row>
    <row r="125" spans="2:40" x14ac:dyDescent="0.25">
      <c r="B125" s="28" t="s">
        <v>191</v>
      </c>
      <c r="C125" s="132">
        <f t="shared" ref="C125:O125" si="34">SUM(C126:C132)</f>
        <v>140266235422</v>
      </c>
      <c r="D125" s="132">
        <f t="shared" si="34"/>
        <v>152695050347.93005</v>
      </c>
      <c r="E125" s="128">
        <f t="shared" si="34"/>
        <v>9448150830.0699997</v>
      </c>
      <c r="F125" s="128">
        <f t="shared" si="34"/>
        <v>9900960282.6900005</v>
      </c>
      <c r="G125" s="128">
        <f t="shared" si="34"/>
        <v>13322476104.560001</v>
      </c>
      <c r="H125" s="128">
        <f t="shared" si="34"/>
        <v>7586967938.0900002</v>
      </c>
      <c r="I125" s="128">
        <f t="shared" si="34"/>
        <v>11972281127.15</v>
      </c>
      <c r="J125" s="128">
        <f t="shared" si="34"/>
        <v>9749596928.4300003</v>
      </c>
      <c r="K125" s="128">
        <f t="shared" si="34"/>
        <v>11070702703.470001</v>
      </c>
      <c r="L125" s="128">
        <f t="shared" si="34"/>
        <v>10862333180.84</v>
      </c>
      <c r="M125" s="128">
        <f t="shared" si="34"/>
        <v>11227785647.740002</v>
      </c>
      <c r="N125" s="128">
        <f t="shared" si="34"/>
        <v>12132610034.49</v>
      </c>
      <c r="O125" s="128">
        <f t="shared" si="34"/>
        <v>18386893380.449997</v>
      </c>
      <c r="P125" s="128">
        <f>SUM(P126:P132)</f>
        <v>22023539545.649998</v>
      </c>
      <c r="Q125" s="128">
        <f t="shared" si="32"/>
        <v>147684297703.63</v>
      </c>
      <c r="R125" s="12"/>
      <c r="S125" s="12"/>
      <c r="T125" s="12"/>
      <c r="U125" s="12"/>
      <c r="V125" s="12"/>
      <c r="W125" s="5"/>
      <c r="X125" s="5"/>
      <c r="Y125" s="5"/>
      <c r="Z125" s="5"/>
      <c r="AA125" s="5"/>
      <c r="AB125" s="5"/>
      <c r="AC125" s="5"/>
      <c r="AD125" s="117"/>
      <c r="AE125" s="117"/>
      <c r="AF125" s="117"/>
      <c r="AG125" s="117"/>
      <c r="AH125" s="117"/>
      <c r="AI125" s="117"/>
      <c r="AJ125" s="117"/>
      <c r="AK125" s="122"/>
      <c r="AL125" s="122"/>
    </row>
    <row r="126" spans="2:40" x14ac:dyDescent="0.25">
      <c r="B126" s="29" t="s">
        <v>298</v>
      </c>
      <c r="C126" s="133">
        <v>66501454912</v>
      </c>
      <c r="D126" s="133">
        <v>67881046865.909988</v>
      </c>
      <c r="E126" s="133">
        <v>4804852645.5100002</v>
      </c>
      <c r="F126" s="133">
        <v>4812522282.9399996</v>
      </c>
      <c r="G126" s="133">
        <v>4877928915.4200001</v>
      </c>
      <c r="H126" s="133">
        <v>4960145993.5499992</v>
      </c>
      <c r="I126" s="133">
        <v>5008704745.7200003</v>
      </c>
      <c r="J126" s="133">
        <v>5079523038.0299997</v>
      </c>
      <c r="K126" s="133">
        <v>5078427067.8800001</v>
      </c>
      <c r="L126" s="133">
        <v>5119391025.2300005</v>
      </c>
      <c r="M126" s="133">
        <v>5678067060.6300001</v>
      </c>
      <c r="N126" s="133">
        <v>5673390959.3999996</v>
      </c>
      <c r="O126" s="133">
        <v>7613035446.1899996</v>
      </c>
      <c r="P126" s="133">
        <v>8845534913.3200016</v>
      </c>
      <c r="Q126" s="131">
        <f t="shared" si="32"/>
        <v>67551524093.82</v>
      </c>
      <c r="R126" s="12"/>
      <c r="S126" s="12"/>
      <c r="T126" s="12"/>
      <c r="U126" s="12"/>
      <c r="V126" s="12"/>
      <c r="W126" s="5"/>
      <c r="X126" s="5"/>
      <c r="Y126" s="5"/>
      <c r="Z126" s="5"/>
      <c r="AA126" s="5"/>
      <c r="AB126" s="5"/>
      <c r="AC126" s="5"/>
      <c r="AD126" s="117"/>
      <c r="AE126" s="117"/>
      <c r="AF126" s="117"/>
      <c r="AG126" s="117"/>
      <c r="AH126" s="117"/>
      <c r="AI126" s="117"/>
      <c r="AJ126" s="117"/>
    </row>
    <row r="127" spans="2:40" x14ac:dyDescent="0.25">
      <c r="B127" s="29" t="s">
        <v>193</v>
      </c>
      <c r="C127" s="133">
        <v>0</v>
      </c>
      <c r="D127" s="133">
        <v>49571275</v>
      </c>
      <c r="E127" s="133"/>
      <c r="F127" s="133"/>
      <c r="G127" s="133"/>
      <c r="H127" s="133"/>
      <c r="I127" s="133">
        <v>0</v>
      </c>
      <c r="J127" s="133">
        <v>49571274.140000001</v>
      </c>
      <c r="K127" s="133">
        <v>0</v>
      </c>
      <c r="L127" s="133"/>
      <c r="M127" s="133"/>
      <c r="N127" s="133"/>
      <c r="O127" s="133">
        <v>0</v>
      </c>
      <c r="P127" s="133">
        <v>0</v>
      </c>
      <c r="Q127" s="131">
        <f t="shared" si="32"/>
        <v>49571274.140000001</v>
      </c>
      <c r="R127" s="12"/>
      <c r="S127" s="12"/>
      <c r="T127" s="12"/>
      <c r="U127" s="12"/>
      <c r="V127" s="12"/>
      <c r="W127" s="5"/>
      <c r="X127" s="5"/>
      <c r="Y127" s="5"/>
      <c r="Z127" s="5"/>
      <c r="AA127" s="5"/>
      <c r="AB127" s="5"/>
      <c r="AC127" s="5"/>
      <c r="AD127" s="117"/>
      <c r="AE127" s="117"/>
      <c r="AF127" s="117"/>
      <c r="AG127" s="117"/>
      <c r="AH127" s="117"/>
      <c r="AI127" s="117"/>
      <c r="AJ127" s="117"/>
    </row>
    <row r="128" spans="2:40" x14ac:dyDescent="0.25">
      <c r="B128" s="7" t="s">
        <v>299</v>
      </c>
      <c r="C128" s="133">
        <v>1594000000</v>
      </c>
      <c r="D128" s="133">
        <v>1380641985.1400001</v>
      </c>
      <c r="E128" s="133">
        <v>13452380.119999999</v>
      </c>
      <c r="F128" s="133">
        <v>13660805.039999999</v>
      </c>
      <c r="G128" s="133">
        <v>26832813.93</v>
      </c>
      <c r="H128" s="133">
        <v>28822817.670000002</v>
      </c>
      <c r="I128" s="133">
        <v>94762929.730000004</v>
      </c>
      <c r="J128" s="133">
        <v>136883472.55000001</v>
      </c>
      <c r="K128" s="133">
        <v>19905021.329999998</v>
      </c>
      <c r="L128" s="133">
        <v>74247013.650000006</v>
      </c>
      <c r="M128" s="133">
        <v>66694393.5</v>
      </c>
      <c r="N128" s="133">
        <v>138030825.08000001</v>
      </c>
      <c r="O128" s="133">
        <v>92222866.239999995</v>
      </c>
      <c r="P128" s="133">
        <v>351424233.66000003</v>
      </c>
      <c r="Q128" s="131">
        <f t="shared" si="32"/>
        <v>1056939572.5</v>
      </c>
      <c r="R128" s="12"/>
      <c r="S128" s="12"/>
      <c r="T128" s="12"/>
      <c r="U128" s="12"/>
      <c r="V128" s="12"/>
      <c r="W128" s="5"/>
      <c r="X128" s="5"/>
      <c r="Y128" s="5"/>
      <c r="Z128" s="5"/>
      <c r="AA128" s="5"/>
      <c r="AB128" s="5"/>
      <c r="AC128" s="5"/>
      <c r="AD128" s="117"/>
      <c r="AE128" s="117"/>
      <c r="AF128" s="117"/>
      <c r="AG128" s="117"/>
      <c r="AH128" s="117"/>
      <c r="AI128" s="117"/>
      <c r="AJ128" s="117"/>
      <c r="AK128" s="122"/>
      <c r="AL128" s="122"/>
      <c r="AM128" s="122"/>
      <c r="AN128" s="122"/>
    </row>
    <row r="129" spans="2:40" x14ac:dyDescent="0.25">
      <c r="B129" s="29" t="s">
        <v>300</v>
      </c>
      <c r="C129" s="133">
        <v>2570369333</v>
      </c>
      <c r="D129" s="133">
        <v>4630189302.5500002</v>
      </c>
      <c r="E129" s="133">
        <v>135235836.02000001</v>
      </c>
      <c r="F129" s="133">
        <v>141943546.13999999</v>
      </c>
      <c r="G129" s="133">
        <v>179111481.62</v>
      </c>
      <c r="H129" s="133">
        <v>352978866.72000003</v>
      </c>
      <c r="I129" s="133">
        <v>169462441.48000002</v>
      </c>
      <c r="J129" s="133">
        <v>144572028.98999998</v>
      </c>
      <c r="K129" s="133">
        <v>195037454.14000002</v>
      </c>
      <c r="L129" s="133">
        <v>153246525.47</v>
      </c>
      <c r="M129" s="133">
        <v>450498443.72000003</v>
      </c>
      <c r="N129" s="133">
        <v>265698660.65000001</v>
      </c>
      <c r="O129" s="133">
        <v>398649052</v>
      </c>
      <c r="P129" s="133">
        <v>1389284054.01</v>
      </c>
      <c r="Q129" s="131">
        <f t="shared" si="32"/>
        <v>3975718390.96</v>
      </c>
      <c r="R129" s="12"/>
      <c r="S129" s="12"/>
      <c r="T129" s="12"/>
      <c r="U129" s="12"/>
      <c r="V129" s="12"/>
      <c r="W129" s="5"/>
      <c r="X129" s="5"/>
      <c r="Y129" s="5"/>
      <c r="Z129" s="5"/>
      <c r="AA129" s="5"/>
      <c r="AB129" s="5"/>
      <c r="AC129" s="5"/>
      <c r="AD129" s="117"/>
      <c r="AE129" s="117"/>
      <c r="AF129" s="117"/>
      <c r="AG129" s="117"/>
      <c r="AH129" s="117"/>
      <c r="AI129" s="117"/>
      <c r="AJ129" s="117"/>
      <c r="AK129" s="122"/>
      <c r="AL129" s="122"/>
      <c r="AM129" s="122"/>
      <c r="AN129" s="122"/>
    </row>
    <row r="130" spans="2:40" x14ac:dyDescent="0.25">
      <c r="B130" s="29" t="s">
        <v>301</v>
      </c>
      <c r="C130" s="133">
        <v>1883921201</v>
      </c>
      <c r="D130" s="133">
        <v>1550721851.7700005</v>
      </c>
      <c r="E130" s="133">
        <v>35195267.109999999</v>
      </c>
      <c r="F130" s="133">
        <v>55274807.530000001</v>
      </c>
      <c r="G130" s="133">
        <v>74270930.460000008</v>
      </c>
      <c r="H130" s="133">
        <v>76453400.390000001</v>
      </c>
      <c r="I130" s="133">
        <v>76894502.870000005</v>
      </c>
      <c r="J130" s="133">
        <v>86719441.719999984</v>
      </c>
      <c r="K130" s="133">
        <v>67019765.120000005</v>
      </c>
      <c r="L130" s="133">
        <v>75546141.170000002</v>
      </c>
      <c r="M130" s="133">
        <v>231332897.84</v>
      </c>
      <c r="N130" s="133">
        <v>168883856.84</v>
      </c>
      <c r="O130" s="133">
        <v>172777806.21000001</v>
      </c>
      <c r="P130" s="133">
        <v>367134152.64000005</v>
      </c>
      <c r="Q130" s="129">
        <f t="shared" si="32"/>
        <v>1487502969.9000001</v>
      </c>
      <c r="R130" s="12"/>
      <c r="S130" s="12"/>
      <c r="T130" s="12"/>
      <c r="U130" s="12"/>
      <c r="V130" s="12"/>
      <c r="W130" s="5"/>
      <c r="X130" s="5"/>
      <c r="Y130" s="5"/>
      <c r="Z130" s="5"/>
      <c r="AA130" s="5"/>
      <c r="AB130" s="5"/>
      <c r="AC130" s="5"/>
      <c r="AD130" s="117"/>
      <c r="AE130" s="117"/>
      <c r="AF130" s="117"/>
      <c r="AG130" s="117"/>
      <c r="AH130" s="117"/>
      <c r="AI130" s="117"/>
      <c r="AJ130" s="117"/>
      <c r="AK130" s="122"/>
      <c r="AL130" s="122"/>
      <c r="AM130" s="122"/>
      <c r="AN130" s="122"/>
    </row>
    <row r="131" spans="2:40" x14ac:dyDescent="0.25">
      <c r="B131" s="29" t="s">
        <v>197</v>
      </c>
      <c r="C131" s="133">
        <v>66977647068</v>
      </c>
      <c r="D131" s="133">
        <v>75690278846.740036</v>
      </c>
      <c r="E131" s="133">
        <v>4407262105.6399994</v>
      </c>
      <c r="F131" s="133">
        <v>4800336982.7000008</v>
      </c>
      <c r="G131" s="133">
        <v>8137248630.1300001</v>
      </c>
      <c r="H131" s="133">
        <v>1786414264.0899999</v>
      </c>
      <c r="I131" s="133">
        <v>6570303911.6799994</v>
      </c>
      <c r="J131" s="133">
        <v>4200175077.3300004</v>
      </c>
      <c r="K131" s="133">
        <v>5493160799.3300009</v>
      </c>
      <c r="L131" s="133">
        <v>5334271655.0100002</v>
      </c>
      <c r="M131" s="133">
        <v>4721956923.3800011</v>
      </c>
      <c r="N131" s="133">
        <v>5627266913.6900005</v>
      </c>
      <c r="O131" s="133">
        <v>10058055614.139999</v>
      </c>
      <c r="P131" s="133">
        <v>10953129698.219999</v>
      </c>
      <c r="Q131" s="129">
        <f t="shared" si="32"/>
        <v>72089582575.340012</v>
      </c>
      <c r="R131" s="12"/>
      <c r="S131" s="12"/>
      <c r="T131" s="12"/>
      <c r="U131" s="12"/>
      <c r="V131" s="12"/>
      <c r="W131" s="5"/>
      <c r="X131" s="5"/>
      <c r="Y131" s="5"/>
      <c r="Z131" s="5"/>
      <c r="AA131" s="5"/>
      <c r="AB131" s="5"/>
      <c r="AC131" s="5"/>
      <c r="AD131" s="117"/>
      <c r="AE131" s="117"/>
      <c r="AF131" s="117"/>
      <c r="AG131" s="117"/>
      <c r="AH131" s="117"/>
      <c r="AI131" s="117"/>
      <c r="AJ131" s="117"/>
      <c r="AK131" s="122"/>
      <c r="AL131" s="122"/>
      <c r="AM131" s="122"/>
      <c r="AN131" s="122"/>
    </row>
    <row r="132" spans="2:40" x14ac:dyDescent="0.25">
      <c r="B132" s="29" t="s">
        <v>302</v>
      </c>
      <c r="C132" s="133">
        <v>738842908</v>
      </c>
      <c r="D132" s="133">
        <v>1512600220.8199999</v>
      </c>
      <c r="E132" s="133">
        <v>52152595.670000002</v>
      </c>
      <c r="F132" s="133">
        <v>77221858.340000004</v>
      </c>
      <c r="G132" s="133">
        <v>27083333</v>
      </c>
      <c r="H132" s="133">
        <v>382152595.67000002</v>
      </c>
      <c r="I132" s="133">
        <v>52152595.670000002</v>
      </c>
      <c r="J132" s="133">
        <v>52152595.670000002</v>
      </c>
      <c r="K132" s="133">
        <v>217152595.66999999</v>
      </c>
      <c r="L132" s="133">
        <v>105630820.31</v>
      </c>
      <c r="M132" s="133">
        <v>79235928.670000002</v>
      </c>
      <c r="N132" s="133">
        <v>259338818.83000001</v>
      </c>
      <c r="O132" s="133">
        <v>52152595.670000002</v>
      </c>
      <c r="P132" s="133">
        <v>117032493.8</v>
      </c>
      <c r="Q132" s="129">
        <f t="shared" si="32"/>
        <v>1473458826.9699998</v>
      </c>
      <c r="R132" s="12"/>
      <c r="S132" s="12"/>
      <c r="T132" s="12"/>
      <c r="U132" s="12"/>
      <c r="V132" s="12"/>
      <c r="W132" s="5"/>
      <c r="X132" s="5"/>
      <c r="Y132" s="5"/>
      <c r="Z132" s="5"/>
      <c r="AA132" s="5"/>
      <c r="AB132" s="5"/>
      <c r="AC132" s="5"/>
      <c r="AD132" s="117"/>
      <c r="AE132" s="117"/>
      <c r="AF132" s="117"/>
      <c r="AG132" s="117"/>
      <c r="AH132" s="117"/>
      <c r="AI132" s="117"/>
      <c r="AJ132" s="117"/>
      <c r="AK132" s="122"/>
      <c r="AL132" s="122"/>
      <c r="AM132" s="122"/>
      <c r="AN132" s="122"/>
    </row>
    <row r="133" spans="2:40" x14ac:dyDescent="0.25">
      <c r="B133" s="28" t="s">
        <v>334</v>
      </c>
      <c r="C133" s="132">
        <f t="shared" ref="C133:P133" si="35">SUM(C134:C136)</f>
        <v>723037130</v>
      </c>
      <c r="D133" s="132">
        <f t="shared" si="35"/>
        <v>769833485.01999998</v>
      </c>
      <c r="E133" s="128">
        <f t="shared" si="35"/>
        <v>38636861.730000004</v>
      </c>
      <c r="F133" s="128">
        <f t="shared" si="35"/>
        <v>43043851.189999998</v>
      </c>
      <c r="G133" s="128">
        <f t="shared" si="35"/>
        <v>54884833.719999999</v>
      </c>
      <c r="H133" s="128">
        <f t="shared" si="35"/>
        <v>46576428.530000001</v>
      </c>
      <c r="I133" s="128">
        <f t="shared" si="35"/>
        <v>44281148.829999998</v>
      </c>
      <c r="J133" s="128">
        <f t="shared" si="35"/>
        <v>45832067.299999997</v>
      </c>
      <c r="K133" s="128">
        <f t="shared" si="35"/>
        <v>38182425.869999997</v>
      </c>
      <c r="L133" s="128">
        <f t="shared" si="35"/>
        <v>36496827.969999999</v>
      </c>
      <c r="M133" s="128">
        <f t="shared" si="35"/>
        <v>50248323.640000001</v>
      </c>
      <c r="N133" s="128">
        <f t="shared" si="35"/>
        <v>59927504.82</v>
      </c>
      <c r="O133" s="128">
        <f t="shared" si="35"/>
        <v>98187525.960000008</v>
      </c>
      <c r="P133" s="128">
        <f t="shared" si="35"/>
        <v>93918073.820000008</v>
      </c>
      <c r="Q133" s="128">
        <f t="shared" si="32"/>
        <v>650215873.38000011</v>
      </c>
      <c r="R133" s="12"/>
      <c r="S133" s="12"/>
      <c r="T133" s="12"/>
      <c r="U133" s="12"/>
      <c r="V133" s="12"/>
      <c r="W133" s="5"/>
      <c r="X133" s="5"/>
      <c r="Y133" s="5"/>
      <c r="Z133" s="5"/>
      <c r="AA133" s="5"/>
      <c r="AB133" s="5"/>
      <c r="AC133" s="5"/>
      <c r="AD133" s="117"/>
      <c r="AE133" s="117"/>
      <c r="AF133" s="117"/>
      <c r="AG133" s="117"/>
      <c r="AH133" s="117"/>
      <c r="AI133" s="117"/>
      <c r="AJ133" s="117"/>
      <c r="AK133" s="122"/>
      <c r="AL133" s="122"/>
      <c r="AM133" s="122"/>
      <c r="AN133" s="122"/>
    </row>
    <row r="134" spans="2:40" x14ac:dyDescent="0.25">
      <c r="B134" s="29" t="s">
        <v>335</v>
      </c>
      <c r="C134" s="133">
        <v>143677431</v>
      </c>
      <c r="D134" s="133">
        <v>143810517.34999999</v>
      </c>
      <c r="E134" s="133">
        <v>5150577.3600000003</v>
      </c>
      <c r="F134" s="133">
        <v>9320331.2200000007</v>
      </c>
      <c r="G134" s="133">
        <v>15386237.6</v>
      </c>
      <c r="H134" s="133">
        <v>8058951.4699999997</v>
      </c>
      <c r="I134" s="133">
        <v>7559574.29</v>
      </c>
      <c r="J134" s="133">
        <v>21078592.899999999</v>
      </c>
      <c r="K134" s="133">
        <v>8106497.5599999996</v>
      </c>
      <c r="L134" s="133">
        <v>8385604.4000000004</v>
      </c>
      <c r="M134" s="133">
        <v>13578683.66</v>
      </c>
      <c r="N134" s="133">
        <v>10337515.560000001</v>
      </c>
      <c r="O134" s="133">
        <v>16435661.609999999</v>
      </c>
      <c r="P134" s="133">
        <v>7830704.7699999996</v>
      </c>
      <c r="Q134" s="129">
        <f t="shared" si="32"/>
        <v>131228932.39999999</v>
      </c>
      <c r="R134" s="12"/>
      <c r="S134" s="12"/>
      <c r="T134" s="12"/>
      <c r="U134" s="12"/>
      <c r="V134" s="12"/>
      <c r="W134" s="5"/>
      <c r="X134" s="5"/>
      <c r="Y134" s="5"/>
      <c r="Z134" s="5"/>
      <c r="AA134" s="5"/>
      <c r="AB134" s="5"/>
      <c r="AC134" s="5"/>
      <c r="AD134" s="117"/>
      <c r="AE134" s="117"/>
      <c r="AF134" s="117"/>
      <c r="AG134" s="117"/>
      <c r="AH134" s="117"/>
      <c r="AI134" s="117"/>
      <c r="AJ134" s="117"/>
      <c r="AK134" s="122"/>
      <c r="AL134" s="122"/>
      <c r="AM134" s="122"/>
      <c r="AN134" s="122"/>
    </row>
    <row r="135" spans="2:40" x14ac:dyDescent="0.25">
      <c r="B135" s="7" t="s">
        <v>336</v>
      </c>
      <c r="C135" s="133">
        <v>182696666</v>
      </c>
      <c r="D135" s="133">
        <v>108630273.67000002</v>
      </c>
      <c r="E135" s="133">
        <v>2574543.37</v>
      </c>
      <c r="F135" s="133">
        <v>2811778.97</v>
      </c>
      <c r="G135" s="133">
        <v>2785952.52</v>
      </c>
      <c r="H135" s="133">
        <v>2947385.94</v>
      </c>
      <c r="I135" s="133">
        <v>3285139.86</v>
      </c>
      <c r="J135" s="133">
        <v>4953331.8</v>
      </c>
      <c r="K135" s="133">
        <v>3978988.12</v>
      </c>
      <c r="L135" s="133">
        <v>5553638.7599999998</v>
      </c>
      <c r="M135" s="133">
        <v>10222385.91</v>
      </c>
      <c r="N135" s="133">
        <v>6300574.0099999998</v>
      </c>
      <c r="O135" s="133">
        <v>17784008.560000002</v>
      </c>
      <c r="P135" s="133">
        <v>18656796.550000004</v>
      </c>
      <c r="Q135" s="129">
        <f t="shared" si="32"/>
        <v>81854524.370000005</v>
      </c>
      <c r="R135" s="12"/>
      <c r="S135" s="12"/>
      <c r="T135" s="12"/>
      <c r="U135" s="12"/>
      <c r="V135" s="12"/>
      <c r="W135" s="5"/>
      <c r="X135" s="5"/>
      <c r="Y135" s="5"/>
      <c r="Z135" s="5"/>
      <c r="AA135" s="5"/>
      <c r="AB135" s="5"/>
      <c r="AC135" s="5"/>
      <c r="AD135" s="117"/>
      <c r="AE135" s="117"/>
      <c r="AF135" s="117"/>
      <c r="AG135" s="117"/>
      <c r="AH135" s="117"/>
      <c r="AI135" s="117"/>
      <c r="AJ135" s="117"/>
      <c r="AK135" s="122"/>
      <c r="AL135" s="122"/>
      <c r="AM135" s="122"/>
      <c r="AN135" s="122"/>
    </row>
    <row r="136" spans="2:40" x14ac:dyDescent="0.25">
      <c r="B136" s="29" t="s">
        <v>337</v>
      </c>
      <c r="C136" s="133">
        <v>396663033</v>
      </c>
      <c r="D136" s="133">
        <v>517392694</v>
      </c>
      <c r="E136" s="133">
        <v>30911741</v>
      </c>
      <c r="F136" s="133">
        <v>30911741</v>
      </c>
      <c r="G136" s="133">
        <v>36712643.600000001</v>
      </c>
      <c r="H136" s="133">
        <v>35570091.120000005</v>
      </c>
      <c r="I136" s="133">
        <v>33436434.68</v>
      </c>
      <c r="J136" s="133">
        <v>19800142.599999998</v>
      </c>
      <c r="K136" s="133">
        <v>26096940.189999998</v>
      </c>
      <c r="L136" s="133">
        <v>22557584.809999999</v>
      </c>
      <c r="M136" s="133">
        <v>26447254.069999997</v>
      </c>
      <c r="N136" s="133">
        <v>43289415.25</v>
      </c>
      <c r="O136" s="133">
        <v>63967855.789999999</v>
      </c>
      <c r="P136" s="133">
        <v>67430572.5</v>
      </c>
      <c r="Q136" s="129">
        <f t="shared" si="32"/>
        <v>437132416.61000001</v>
      </c>
      <c r="R136" s="12"/>
      <c r="S136" s="12"/>
      <c r="T136" s="12"/>
      <c r="U136" s="12"/>
      <c r="V136" s="12"/>
      <c r="W136" s="5"/>
      <c r="X136" s="5"/>
      <c r="Y136" s="5"/>
      <c r="Z136" s="5"/>
      <c r="AA136" s="5"/>
      <c r="AB136" s="5"/>
      <c r="AC136" s="5"/>
      <c r="AD136" s="117"/>
      <c r="AE136" s="117"/>
      <c r="AF136" s="117"/>
      <c r="AG136" s="117"/>
      <c r="AH136" s="117"/>
      <c r="AI136" s="117"/>
      <c r="AJ136" s="117"/>
      <c r="AK136" s="122"/>
      <c r="AL136" s="122"/>
      <c r="AM136" s="122"/>
      <c r="AN136" s="122"/>
    </row>
    <row r="137" spans="2:40" x14ac:dyDescent="0.25">
      <c r="B137" s="24" t="s">
        <v>200</v>
      </c>
      <c r="C137" s="140">
        <f t="shared" ref="C137:D138" si="36">C138</f>
        <v>253545536599</v>
      </c>
      <c r="D137" s="140">
        <f t="shared" si="36"/>
        <v>241323971353.22</v>
      </c>
      <c r="E137" s="127">
        <f>E138</f>
        <v>37005025299.57</v>
      </c>
      <c r="F137" s="127">
        <f>F138</f>
        <v>39655274568.400002</v>
      </c>
      <c r="G137" s="127">
        <f t="shared" ref="G137:P137" si="37">G138</f>
        <v>9944044132.6100006</v>
      </c>
      <c r="H137" s="127">
        <f t="shared" si="37"/>
        <v>6411439283.8800001</v>
      </c>
      <c r="I137" s="127">
        <f t="shared" si="37"/>
        <v>19550027670.57</v>
      </c>
      <c r="J137" s="127">
        <f t="shared" si="37"/>
        <v>32552958266.650002</v>
      </c>
      <c r="K137" s="127">
        <f t="shared" si="37"/>
        <v>34203263816.419998</v>
      </c>
      <c r="L137" s="127">
        <f t="shared" si="37"/>
        <v>14340959910.690001</v>
      </c>
      <c r="M137" s="127">
        <f t="shared" si="37"/>
        <v>7296650354.2200003</v>
      </c>
      <c r="N137" s="127">
        <f t="shared" si="37"/>
        <v>7113418930.5600004</v>
      </c>
      <c r="O137" s="127">
        <f t="shared" si="37"/>
        <v>20113092195.739998</v>
      </c>
      <c r="P137" s="127">
        <f t="shared" si="37"/>
        <v>12901162090.25</v>
      </c>
      <c r="Q137" s="127">
        <f t="shared" si="32"/>
        <v>241087316519.55997</v>
      </c>
      <c r="R137" s="12"/>
      <c r="S137" s="12"/>
      <c r="T137" s="12"/>
      <c r="U137" s="12"/>
      <c r="V137" s="12"/>
      <c r="W137" s="5"/>
      <c r="X137" s="5"/>
      <c r="Y137" s="5"/>
      <c r="Z137" s="5"/>
      <c r="AA137" s="5"/>
      <c r="AB137" s="5"/>
      <c r="AC137" s="5"/>
      <c r="AD137" s="117"/>
      <c r="AE137" s="117"/>
      <c r="AF137" s="117"/>
      <c r="AG137" s="117"/>
      <c r="AH137" s="117"/>
      <c r="AI137" s="117"/>
      <c r="AJ137" s="117"/>
      <c r="AK137" s="122"/>
      <c r="AL137" s="122"/>
      <c r="AM137" s="122"/>
      <c r="AN137" s="122"/>
    </row>
    <row r="138" spans="2:40" x14ac:dyDescent="0.25">
      <c r="B138" s="28" t="s">
        <v>201</v>
      </c>
      <c r="C138" s="132">
        <f t="shared" si="36"/>
        <v>253545536599</v>
      </c>
      <c r="D138" s="132">
        <f t="shared" si="36"/>
        <v>241323971353.22</v>
      </c>
      <c r="E138" s="128">
        <f>SUM(E139)</f>
        <v>37005025299.57</v>
      </c>
      <c r="F138" s="128">
        <f>SUM(F139)</f>
        <v>39655274568.400002</v>
      </c>
      <c r="G138" s="128">
        <f t="shared" ref="G138:P138" si="38">SUM(G139)</f>
        <v>9944044132.6100006</v>
      </c>
      <c r="H138" s="128">
        <f t="shared" si="38"/>
        <v>6411439283.8800001</v>
      </c>
      <c r="I138" s="128">
        <f t="shared" si="38"/>
        <v>19550027670.57</v>
      </c>
      <c r="J138" s="128">
        <f t="shared" si="38"/>
        <v>32552958266.650002</v>
      </c>
      <c r="K138" s="128">
        <f t="shared" si="38"/>
        <v>34203263816.419998</v>
      </c>
      <c r="L138" s="128">
        <f t="shared" si="38"/>
        <v>14340959910.690001</v>
      </c>
      <c r="M138" s="128">
        <f t="shared" si="38"/>
        <v>7296650354.2200003</v>
      </c>
      <c r="N138" s="128">
        <f t="shared" si="38"/>
        <v>7113418930.5600004</v>
      </c>
      <c r="O138" s="128">
        <f t="shared" si="38"/>
        <v>20113092195.739998</v>
      </c>
      <c r="P138" s="128">
        <f t="shared" si="38"/>
        <v>12901162090.25</v>
      </c>
      <c r="Q138" s="128">
        <f t="shared" si="32"/>
        <v>241087316519.55997</v>
      </c>
      <c r="R138" s="128"/>
      <c r="W138" s="5"/>
      <c r="X138" s="5"/>
      <c r="Y138" s="5"/>
      <c r="Z138" s="5"/>
      <c r="AA138" s="5"/>
      <c r="AB138" s="5"/>
      <c r="AC138" s="5"/>
      <c r="AD138" s="117"/>
      <c r="AE138" s="117"/>
      <c r="AF138" s="117"/>
      <c r="AG138" s="117"/>
      <c r="AH138" s="117"/>
      <c r="AI138" s="117"/>
      <c r="AJ138" s="117"/>
      <c r="AK138" s="122"/>
      <c r="AL138" s="122"/>
      <c r="AM138" s="122"/>
      <c r="AN138" s="122"/>
    </row>
    <row r="139" spans="2:40" x14ac:dyDescent="0.25">
      <c r="B139" s="29" t="s">
        <v>202</v>
      </c>
      <c r="C139" s="133">
        <v>253545536599</v>
      </c>
      <c r="D139" s="133">
        <v>241323971353.22</v>
      </c>
      <c r="E139" s="129">
        <v>37005025299.57</v>
      </c>
      <c r="F139" s="129">
        <v>39655274568.400002</v>
      </c>
      <c r="G139" s="129">
        <v>9944044132.6100006</v>
      </c>
      <c r="H139" s="129">
        <v>6411439283.8800001</v>
      </c>
      <c r="I139" s="129">
        <v>19550027670.57</v>
      </c>
      <c r="J139" s="129">
        <v>32552958266.650002</v>
      </c>
      <c r="K139" s="129">
        <v>34203263816.419998</v>
      </c>
      <c r="L139" s="129">
        <v>14340959910.690001</v>
      </c>
      <c r="M139" s="129">
        <v>7296650354.2200003</v>
      </c>
      <c r="N139" s="129">
        <v>7113418930.5600004</v>
      </c>
      <c r="O139" s="129">
        <v>20113092195.739998</v>
      </c>
      <c r="P139" s="129">
        <v>12901162090.25</v>
      </c>
      <c r="Q139" s="129">
        <f t="shared" si="32"/>
        <v>241087316519.55997</v>
      </c>
      <c r="R139" s="120"/>
      <c r="S139" s="120"/>
      <c r="T139" s="120"/>
      <c r="U139" s="120"/>
      <c r="V139" s="120"/>
      <c r="W139" s="5"/>
      <c r="X139" s="5"/>
      <c r="Y139" s="5"/>
      <c r="Z139" s="5"/>
      <c r="AA139" s="5"/>
      <c r="AB139" s="5"/>
      <c r="AC139" s="5"/>
      <c r="AD139" s="117"/>
      <c r="AE139" s="117"/>
      <c r="AF139" s="117"/>
      <c r="AG139" s="117"/>
      <c r="AH139" s="117"/>
      <c r="AI139" s="117"/>
      <c r="AJ139" s="117"/>
    </row>
    <row r="140" spans="2:40" x14ac:dyDescent="0.25">
      <c r="B140" s="149" t="s">
        <v>45</v>
      </c>
      <c r="C140" s="142">
        <f t="shared" ref="C140:O140" si="39">C10+C68+C33+C94+C137</f>
        <v>1247578095825</v>
      </c>
      <c r="D140" s="142">
        <f t="shared" si="39"/>
        <v>1328005412479.4702</v>
      </c>
      <c r="E140" s="134">
        <f t="shared" si="39"/>
        <v>99402711944.890015</v>
      </c>
      <c r="F140" s="134">
        <f t="shared" si="39"/>
        <v>110071274842.70999</v>
      </c>
      <c r="G140" s="134">
        <f t="shared" si="39"/>
        <v>93358287605.849991</v>
      </c>
      <c r="H140" s="134">
        <f t="shared" si="39"/>
        <v>72803436662.389999</v>
      </c>
      <c r="I140" s="134">
        <f t="shared" si="39"/>
        <v>103366610868.94</v>
      </c>
      <c r="J140" s="134">
        <f t="shared" si="39"/>
        <v>104152109906.14001</v>
      </c>
      <c r="K140" s="134">
        <f t="shared" si="39"/>
        <v>107951069115.73</v>
      </c>
      <c r="L140" s="134">
        <f t="shared" si="39"/>
        <v>90551184472.449997</v>
      </c>
      <c r="M140" s="134">
        <f t="shared" si="39"/>
        <v>93139218367.289993</v>
      </c>
      <c r="N140" s="134">
        <f t="shared" si="39"/>
        <v>108829187666.40999</v>
      </c>
      <c r="O140" s="134">
        <f t="shared" si="39"/>
        <v>125860086223.57999</v>
      </c>
      <c r="P140" s="134">
        <f>P10+P68+P33+P94+P137</f>
        <v>169752026442.37</v>
      </c>
      <c r="Q140" s="134">
        <f t="shared" si="32"/>
        <v>1279237204118.75</v>
      </c>
      <c r="R140" s="117"/>
      <c r="S140" s="117"/>
      <c r="T140" s="117"/>
      <c r="U140" s="5"/>
      <c r="V140" s="5"/>
      <c r="W140" s="5"/>
      <c r="X140" s="5"/>
      <c r="Y140" s="5"/>
      <c r="Z140" s="5"/>
      <c r="AA140" s="5"/>
      <c r="AB140" s="117"/>
      <c r="AC140" s="117"/>
      <c r="AD140" s="117"/>
      <c r="AE140" s="117"/>
      <c r="AF140" s="117"/>
      <c r="AG140" s="117"/>
      <c r="AH140" s="117"/>
    </row>
    <row r="141" spans="2:40" x14ac:dyDescent="0.25">
      <c r="B141" s="29"/>
      <c r="C141" s="133"/>
      <c r="D141" s="133"/>
      <c r="E141" s="129"/>
      <c r="F141" s="129"/>
      <c r="G141" s="129"/>
      <c r="H141" s="129"/>
      <c r="I141" s="129"/>
      <c r="J141" s="129"/>
      <c r="K141" s="129"/>
      <c r="L141" s="129"/>
      <c r="M141" s="129"/>
      <c r="N141" s="129"/>
      <c r="O141" s="129"/>
      <c r="P141" s="129"/>
      <c r="Q141" s="129"/>
      <c r="R141" s="117"/>
      <c r="S141" s="117"/>
      <c r="T141" s="117"/>
      <c r="U141" s="5"/>
      <c r="V141" s="5"/>
      <c r="W141" s="5"/>
      <c r="X141" s="5"/>
      <c r="Y141" s="5"/>
      <c r="Z141" s="5"/>
      <c r="AA141" s="5"/>
      <c r="AB141" s="117"/>
      <c r="AC141" s="117"/>
      <c r="AD141" s="117"/>
      <c r="AE141" s="117"/>
      <c r="AF141" s="117"/>
      <c r="AG141" s="117"/>
      <c r="AH141" s="117"/>
    </row>
    <row r="142" spans="2:40" x14ac:dyDescent="0.25">
      <c r="B142" s="149"/>
      <c r="C142" s="142"/>
      <c r="D142" s="142"/>
      <c r="E142" s="135" t="str">
        <f t="shared" ref="E142:Q142" si="40">+E9</f>
        <v>ENERO</v>
      </c>
      <c r="F142" s="135" t="str">
        <f t="shared" si="40"/>
        <v>FEBRERO</v>
      </c>
      <c r="G142" s="135" t="str">
        <f t="shared" si="40"/>
        <v>MARZO</v>
      </c>
      <c r="H142" s="135" t="str">
        <f t="shared" si="40"/>
        <v>ABRIL</v>
      </c>
      <c r="I142" s="135" t="str">
        <f t="shared" si="40"/>
        <v>MAYO</v>
      </c>
      <c r="J142" s="135" t="str">
        <f t="shared" si="40"/>
        <v>JUNIO</v>
      </c>
      <c r="K142" s="135" t="str">
        <f t="shared" si="40"/>
        <v>JULIO</v>
      </c>
      <c r="L142" s="135" t="str">
        <f t="shared" si="40"/>
        <v>AGOSTO</v>
      </c>
      <c r="M142" s="135" t="str">
        <f t="shared" si="40"/>
        <v>SEPTIEMBRE</v>
      </c>
      <c r="N142" s="135" t="str">
        <f t="shared" si="40"/>
        <v>OCTUBRE</v>
      </c>
      <c r="O142" s="135" t="str">
        <f t="shared" si="40"/>
        <v>NOVIEMBRE</v>
      </c>
      <c r="P142" s="135" t="str">
        <f t="shared" si="40"/>
        <v>DICIEMBRE</v>
      </c>
      <c r="Q142" s="135" t="str">
        <f t="shared" si="40"/>
        <v>TOTAL</v>
      </c>
      <c r="U142" s="5"/>
      <c r="V142" s="5"/>
      <c r="W142" s="5"/>
      <c r="X142" s="5"/>
      <c r="Y142" s="5"/>
      <c r="Z142" s="5"/>
      <c r="AA142" s="5"/>
      <c r="AB142" s="117"/>
      <c r="AC142" s="117"/>
      <c r="AD142" s="117"/>
      <c r="AE142" s="117"/>
      <c r="AF142" s="117"/>
      <c r="AG142" s="117"/>
      <c r="AH142" s="117"/>
    </row>
    <row r="143" spans="2:40" x14ac:dyDescent="0.25">
      <c r="B143" s="30" t="s">
        <v>213</v>
      </c>
      <c r="C143" s="140">
        <f t="shared" ref="C143:P144" si="41">C144</f>
        <v>155685242330</v>
      </c>
      <c r="D143" s="140">
        <f t="shared" si="41"/>
        <v>111230344755.78</v>
      </c>
      <c r="E143" s="127">
        <f t="shared" si="41"/>
        <v>6764614992.5799999</v>
      </c>
      <c r="F143" s="127">
        <f t="shared" si="41"/>
        <v>7181352761.3600006</v>
      </c>
      <c r="G143" s="127">
        <f t="shared" si="41"/>
        <v>28671240855.810001</v>
      </c>
      <c r="H143" s="127">
        <f t="shared" si="41"/>
        <v>4414171645.21</v>
      </c>
      <c r="I143" s="127">
        <f t="shared" si="41"/>
        <v>3912261498.71</v>
      </c>
      <c r="J143" s="127">
        <f t="shared" si="41"/>
        <v>7514339249.46</v>
      </c>
      <c r="K143" s="127">
        <f t="shared" si="41"/>
        <v>8053034919.8100004</v>
      </c>
      <c r="L143" s="127">
        <f t="shared" si="41"/>
        <v>3199338316.5299997</v>
      </c>
      <c r="M143" s="127">
        <f t="shared" si="41"/>
        <v>9750162399.8199997</v>
      </c>
      <c r="N143" s="127">
        <f t="shared" si="41"/>
        <v>9671264526.4699993</v>
      </c>
      <c r="O143" s="127">
        <f t="shared" si="41"/>
        <v>3527141960.5900002</v>
      </c>
      <c r="P143" s="127">
        <f t="shared" si="41"/>
        <v>11554624119.83</v>
      </c>
      <c r="Q143" s="127">
        <f>E143+F143+G143+H143+I143+J143+K143+L143+M143+O143+N143+P143</f>
        <v>104213547246.18001</v>
      </c>
      <c r="R143" s="117"/>
      <c r="S143" s="117"/>
      <c r="T143" s="117"/>
      <c r="U143" s="5"/>
      <c r="V143" s="5"/>
      <c r="W143" s="5"/>
      <c r="X143" s="5"/>
      <c r="Y143" s="5"/>
      <c r="Z143" s="5"/>
      <c r="AA143" s="5"/>
      <c r="AB143" s="117"/>
      <c r="AC143" s="117"/>
      <c r="AD143" s="117"/>
      <c r="AE143" s="117"/>
      <c r="AF143" s="117"/>
      <c r="AG143" s="117"/>
      <c r="AH143" s="117"/>
    </row>
    <row r="144" spans="2:40" x14ac:dyDescent="0.25">
      <c r="B144" s="31" t="s">
        <v>214</v>
      </c>
      <c r="C144" s="132">
        <f t="shared" si="41"/>
        <v>155685242330</v>
      </c>
      <c r="D144" s="132">
        <f t="shared" si="41"/>
        <v>111230344755.78</v>
      </c>
      <c r="E144" s="128">
        <f t="shared" ref="E144:O144" si="42">SUM(E145)</f>
        <v>6764614992.5799999</v>
      </c>
      <c r="F144" s="128">
        <f t="shared" si="42"/>
        <v>7181352761.3600006</v>
      </c>
      <c r="G144" s="128">
        <f t="shared" si="42"/>
        <v>28671240855.810001</v>
      </c>
      <c r="H144" s="128">
        <f t="shared" si="42"/>
        <v>4414171645.21</v>
      </c>
      <c r="I144" s="128">
        <f t="shared" si="42"/>
        <v>3912261498.71</v>
      </c>
      <c r="J144" s="128">
        <f t="shared" si="42"/>
        <v>7514339249.46</v>
      </c>
      <c r="K144" s="128">
        <f t="shared" si="42"/>
        <v>8053034919.8100004</v>
      </c>
      <c r="L144" s="128">
        <f t="shared" si="42"/>
        <v>3199338316.5299997</v>
      </c>
      <c r="M144" s="128">
        <f t="shared" si="42"/>
        <v>9750162399.8199997</v>
      </c>
      <c r="N144" s="128">
        <f t="shared" si="42"/>
        <v>9671264526.4699993</v>
      </c>
      <c r="O144" s="128">
        <f t="shared" si="42"/>
        <v>3527141960.5900002</v>
      </c>
      <c r="P144" s="128">
        <f t="shared" si="41"/>
        <v>11554624119.83</v>
      </c>
      <c r="Q144" s="129">
        <f>E144+F144+G144+H144+I144+J144+K144+L144+M144+O144+N144+P144</f>
        <v>104213547246.18001</v>
      </c>
      <c r="R144" s="12"/>
      <c r="S144" s="12"/>
      <c r="T144" s="12"/>
      <c r="U144" s="5"/>
      <c r="V144" s="5"/>
      <c r="W144" s="5"/>
      <c r="X144" s="5"/>
      <c r="Y144" s="5"/>
      <c r="Z144" s="5"/>
      <c r="AA144" s="5"/>
      <c r="AB144" s="117"/>
      <c r="AC144" s="117"/>
      <c r="AD144" s="117"/>
      <c r="AE144" s="117"/>
      <c r="AF144" s="117"/>
      <c r="AG144" s="117"/>
      <c r="AH144" s="117"/>
    </row>
    <row r="145" spans="1:42" x14ac:dyDescent="0.25">
      <c r="B145" s="23" t="s">
        <v>215</v>
      </c>
      <c r="C145" s="133">
        <v>155685242330</v>
      </c>
      <c r="D145" s="133">
        <v>111230344755.78</v>
      </c>
      <c r="E145" s="129">
        <v>6764614992.5799999</v>
      </c>
      <c r="F145" s="129">
        <v>7181352761.3600006</v>
      </c>
      <c r="G145" s="129">
        <v>28671240855.810001</v>
      </c>
      <c r="H145" s="129">
        <v>4414171645.21</v>
      </c>
      <c r="I145" s="129">
        <v>3912261498.71</v>
      </c>
      <c r="J145" s="129">
        <v>7514339249.46</v>
      </c>
      <c r="K145" s="129">
        <v>8053034919.8100004</v>
      </c>
      <c r="L145" s="129">
        <v>3199338316.5299997</v>
      </c>
      <c r="M145" s="129">
        <v>9750162399.8199997</v>
      </c>
      <c r="N145" s="129">
        <v>9671264526.4699993</v>
      </c>
      <c r="O145" s="129">
        <v>3527141960.5900002</v>
      </c>
      <c r="P145" s="129">
        <v>11554624119.83</v>
      </c>
      <c r="Q145" s="129">
        <f>E145+F145+G145+H145+I145+J145+K145+L145+M145+O145+N145+P145</f>
        <v>104213547246.18001</v>
      </c>
      <c r="R145" s="12"/>
      <c r="S145" s="12"/>
      <c r="T145" s="12"/>
      <c r="U145" s="5"/>
      <c r="V145" s="5"/>
      <c r="W145" s="5"/>
      <c r="X145" s="5"/>
      <c r="Y145" s="5"/>
      <c r="Z145" s="5"/>
      <c r="AA145" s="5"/>
      <c r="AB145" s="117"/>
      <c r="AC145" s="117"/>
      <c r="AD145" s="117"/>
      <c r="AE145" s="117"/>
      <c r="AF145" s="117"/>
      <c r="AG145" s="117"/>
      <c r="AH145" s="117"/>
    </row>
    <row r="146" spans="1:42" x14ac:dyDescent="0.25">
      <c r="B146" s="149" t="s">
        <v>47</v>
      </c>
      <c r="C146" s="142">
        <f>C143</f>
        <v>155685242330</v>
      </c>
      <c r="D146" s="142">
        <f>D143</f>
        <v>111230344755.78</v>
      </c>
      <c r="E146" s="134">
        <f>E143</f>
        <v>6764614992.5799999</v>
      </c>
      <c r="F146" s="134">
        <f t="shared" ref="F146:P146" si="43">F143</f>
        <v>7181352761.3600006</v>
      </c>
      <c r="G146" s="134">
        <f t="shared" si="43"/>
        <v>28671240855.810001</v>
      </c>
      <c r="H146" s="134">
        <f t="shared" si="43"/>
        <v>4414171645.21</v>
      </c>
      <c r="I146" s="134">
        <f t="shared" si="43"/>
        <v>3912261498.71</v>
      </c>
      <c r="J146" s="134">
        <f t="shared" si="43"/>
        <v>7514339249.46</v>
      </c>
      <c r="K146" s="134">
        <f t="shared" si="43"/>
        <v>8053034919.8100004</v>
      </c>
      <c r="L146" s="134">
        <f t="shared" si="43"/>
        <v>3199338316.5299997</v>
      </c>
      <c r="M146" s="134">
        <f t="shared" si="43"/>
        <v>9750162399.8199997</v>
      </c>
      <c r="N146" s="134">
        <f t="shared" si="43"/>
        <v>9671264526.4699993</v>
      </c>
      <c r="O146" s="134">
        <f t="shared" si="43"/>
        <v>3527141960.5900002</v>
      </c>
      <c r="P146" s="134">
        <f t="shared" si="43"/>
        <v>11554624119.83</v>
      </c>
      <c r="Q146" s="134">
        <f>E146+F146+G146+H146+I146+J146+K146+L146+M146+O146+N146+P146</f>
        <v>104213547246.18001</v>
      </c>
      <c r="R146" s="12"/>
      <c r="S146" s="12"/>
      <c r="T146" s="12"/>
      <c r="U146" s="5"/>
      <c r="V146" s="5"/>
      <c r="W146" s="5"/>
      <c r="X146" s="5"/>
      <c r="Y146" s="5"/>
      <c r="Z146" s="5"/>
      <c r="AA146" s="5"/>
      <c r="AB146" s="117"/>
      <c r="AC146" s="117"/>
      <c r="AD146" s="117"/>
      <c r="AE146" s="117"/>
      <c r="AF146" s="117"/>
      <c r="AG146" s="117"/>
      <c r="AH146" s="117"/>
    </row>
    <row r="147" spans="1:42" x14ac:dyDescent="0.25">
      <c r="B147" s="158"/>
      <c r="C147" s="159"/>
      <c r="D147" s="159"/>
      <c r="E147" s="160"/>
      <c r="F147" s="160"/>
      <c r="G147" s="160"/>
      <c r="H147" s="160"/>
      <c r="I147" s="160"/>
      <c r="J147" s="160"/>
      <c r="K147" s="160"/>
      <c r="L147" s="160"/>
      <c r="M147" s="160"/>
      <c r="N147" s="160"/>
      <c r="O147" s="160"/>
      <c r="P147" s="160"/>
      <c r="Q147" s="160"/>
      <c r="R147" s="12"/>
      <c r="S147" s="12"/>
      <c r="T147" s="12"/>
      <c r="U147" s="5"/>
      <c r="V147" s="5"/>
      <c r="W147" s="5"/>
      <c r="X147" s="5"/>
      <c r="Y147" s="5"/>
      <c r="Z147" s="5"/>
      <c r="AA147" s="5"/>
      <c r="AB147" s="117"/>
      <c r="AC147" s="117"/>
      <c r="AD147" s="117"/>
      <c r="AE147" s="117"/>
      <c r="AF147" s="117"/>
      <c r="AG147" s="117"/>
      <c r="AH147" s="117"/>
    </row>
    <row r="148" spans="1:42" x14ac:dyDescent="0.25">
      <c r="B148" s="55" t="s">
        <v>48</v>
      </c>
      <c r="C148" s="144">
        <f t="shared" ref="C148:P148" si="44">C140+C146</f>
        <v>1403263338155</v>
      </c>
      <c r="D148" s="144">
        <f t="shared" si="44"/>
        <v>1439235757235.2502</v>
      </c>
      <c r="E148" s="136">
        <f>E140+E146</f>
        <v>106167326937.47002</v>
      </c>
      <c r="F148" s="136">
        <f>F140+F146</f>
        <v>117252627604.06999</v>
      </c>
      <c r="G148" s="136">
        <f t="shared" si="44"/>
        <v>122029528461.65999</v>
      </c>
      <c r="H148" s="136">
        <f t="shared" si="44"/>
        <v>77217608307.600006</v>
      </c>
      <c r="I148" s="136">
        <f t="shared" si="44"/>
        <v>107278872367.65001</v>
      </c>
      <c r="J148" s="136">
        <f t="shared" si="44"/>
        <v>111666449155.60002</v>
      </c>
      <c r="K148" s="136">
        <f t="shared" si="44"/>
        <v>116004104035.53999</v>
      </c>
      <c r="L148" s="136">
        <f t="shared" si="44"/>
        <v>93750522788.979996</v>
      </c>
      <c r="M148" s="136">
        <f t="shared" si="44"/>
        <v>102889380767.10999</v>
      </c>
      <c r="N148" s="136">
        <f t="shared" si="44"/>
        <v>118500452192.87999</v>
      </c>
      <c r="O148" s="136">
        <f t="shared" si="44"/>
        <v>129387228184.16998</v>
      </c>
      <c r="P148" s="136">
        <f t="shared" si="44"/>
        <v>181306650562.19998</v>
      </c>
      <c r="Q148" s="136">
        <f>SUM(E148:P148)</f>
        <v>1383450751364.9299</v>
      </c>
      <c r="U148" s="5"/>
      <c r="V148" s="5"/>
      <c r="W148" s="5"/>
      <c r="X148" s="5"/>
      <c r="Y148" s="5"/>
      <c r="Z148" s="5"/>
      <c r="AA148" s="5"/>
      <c r="AB148" s="117"/>
      <c r="AC148" s="117"/>
      <c r="AD148" s="117"/>
      <c r="AE148" s="117"/>
      <c r="AF148" s="117"/>
      <c r="AG148" s="117"/>
      <c r="AH148" s="117"/>
    </row>
    <row r="149" spans="1:42" ht="15" customHeight="1" x14ac:dyDescent="0.25">
      <c r="B149" s="169" t="s">
        <v>267</v>
      </c>
      <c r="C149" s="10"/>
      <c r="D149" s="10"/>
      <c r="E149" s="303"/>
      <c r="F149" s="303"/>
      <c r="G149" s="303"/>
      <c r="H149" s="303"/>
      <c r="I149" s="304"/>
      <c r="J149" s="304"/>
      <c r="K149" s="304"/>
      <c r="L149" s="304"/>
      <c r="M149" s="304"/>
      <c r="N149" s="304"/>
      <c r="O149" s="304"/>
      <c r="P149" s="304"/>
      <c r="Q149" s="102"/>
      <c r="R149" s="117"/>
      <c r="S149" s="117"/>
      <c r="T149" s="117"/>
      <c r="U149" s="117"/>
      <c r="V149" s="117"/>
      <c r="W149" s="117"/>
      <c r="X149" s="117"/>
    </row>
    <row r="150" spans="1:42" ht="30" x14ac:dyDescent="0.25">
      <c r="B150" s="169" t="s">
        <v>303</v>
      </c>
      <c r="C150" s="125"/>
      <c r="D150" s="125"/>
      <c r="E150" s="72"/>
      <c r="F150" s="72"/>
      <c r="G150" s="72"/>
      <c r="H150" s="72"/>
      <c r="I150" s="72"/>
      <c r="J150" s="72"/>
      <c r="K150" s="72"/>
      <c r="L150" s="72"/>
      <c r="M150" s="72"/>
      <c r="N150" s="72"/>
      <c r="O150" s="72"/>
      <c r="P150" s="72"/>
      <c r="Q150" s="72"/>
    </row>
    <row r="151" spans="1:42" ht="30" x14ac:dyDescent="0.25">
      <c r="B151" s="166" t="s">
        <v>338</v>
      </c>
      <c r="F151"/>
      <c r="G151"/>
      <c r="H151"/>
      <c r="I151"/>
      <c r="J151"/>
      <c r="K151"/>
      <c r="L151"/>
      <c r="M151"/>
      <c r="N151"/>
      <c r="O151"/>
      <c r="P151"/>
      <c r="Q151"/>
    </row>
    <row r="152" spans="1:42" x14ac:dyDescent="0.25">
      <c r="I152"/>
      <c r="J152"/>
      <c r="K152"/>
      <c r="L152"/>
      <c r="M152"/>
      <c r="N152"/>
      <c r="O152"/>
      <c r="P152"/>
      <c r="Q152"/>
    </row>
    <row r="153" spans="1:42" x14ac:dyDescent="0.25">
      <c r="E153"/>
      <c r="F153"/>
      <c r="G153"/>
      <c r="H153"/>
      <c r="I153"/>
      <c r="J153"/>
      <c r="K153"/>
      <c r="L153"/>
      <c r="M153"/>
      <c r="N153"/>
      <c r="O153"/>
      <c r="P153"/>
      <c r="Q153"/>
    </row>
    <row r="154" spans="1:42" x14ac:dyDescent="0.25">
      <c r="F154"/>
      <c r="G154"/>
      <c r="H154"/>
      <c r="I154"/>
      <c r="J154"/>
      <c r="K154"/>
      <c r="L154"/>
      <c r="M154"/>
      <c r="N154"/>
      <c r="O154"/>
      <c r="P154"/>
      <c r="Q154"/>
    </row>
    <row r="155" spans="1:42" x14ac:dyDescent="0.25">
      <c r="E155"/>
      <c r="F155"/>
      <c r="G155"/>
      <c r="H155"/>
      <c r="I155"/>
      <c r="J155"/>
      <c r="K155"/>
      <c r="L155"/>
      <c r="M155"/>
      <c r="N155"/>
      <c r="O155"/>
      <c r="P155"/>
      <c r="Q155"/>
    </row>
    <row r="156" spans="1:42" x14ac:dyDescent="0.25">
      <c r="E156"/>
      <c r="F156"/>
      <c r="G156"/>
      <c r="H156"/>
      <c r="I156"/>
      <c r="J156"/>
      <c r="K156"/>
      <c r="L156"/>
      <c r="M156"/>
      <c r="N156"/>
      <c r="O156"/>
      <c r="P156"/>
      <c r="Q156"/>
    </row>
    <row r="157" spans="1:42" x14ac:dyDescent="0.25">
      <c r="E157"/>
      <c r="F157"/>
      <c r="G157"/>
      <c r="H157"/>
      <c r="I157"/>
      <c r="J157"/>
      <c r="K157"/>
      <c r="L157"/>
      <c r="M157"/>
      <c r="N157"/>
      <c r="O157"/>
      <c r="P157"/>
      <c r="Q157"/>
    </row>
    <row r="158" spans="1:42" x14ac:dyDescent="0.25">
      <c r="E158" s="97"/>
      <c r="F158" s="97"/>
      <c r="G158" s="97"/>
      <c r="H158" s="97"/>
      <c r="I158" s="97"/>
      <c r="J158" s="97"/>
      <c r="K158" s="97"/>
      <c r="L158" s="97"/>
      <c r="M158" s="97"/>
      <c r="N158" s="97"/>
      <c r="O158" s="97"/>
      <c r="P158" s="97"/>
    </row>
    <row r="159" spans="1:42" s="12" customFormat="1" x14ac:dyDescent="0.25">
      <c r="A159"/>
      <c r="B159"/>
      <c r="C159" s="97"/>
      <c r="D159" s="97"/>
      <c r="E159" s="97"/>
      <c r="F159" s="97"/>
      <c r="G159" s="97"/>
      <c r="H159" s="97"/>
      <c r="I159" s="97"/>
      <c r="J159" s="97"/>
      <c r="K159" s="97"/>
      <c r="L159" s="97"/>
      <c r="M159" s="97"/>
      <c r="N159" s="97"/>
      <c r="O159" s="97"/>
      <c r="P159" s="97"/>
      <c r="R159"/>
      <c r="S159"/>
      <c r="T159"/>
      <c r="U159"/>
      <c r="V159"/>
      <c r="W159"/>
      <c r="X159"/>
      <c r="Y159"/>
      <c r="Z159"/>
      <c r="AA159"/>
      <c r="AB159"/>
      <c r="AC159"/>
      <c r="AD159"/>
      <c r="AE159"/>
      <c r="AF159"/>
      <c r="AG159"/>
      <c r="AH159"/>
      <c r="AI159"/>
      <c r="AJ159"/>
      <c r="AK159"/>
      <c r="AL159"/>
      <c r="AM159"/>
      <c r="AN159"/>
      <c r="AO159"/>
      <c r="AP159"/>
    </row>
    <row r="160" spans="1:42" s="12" customFormat="1" x14ac:dyDescent="0.25">
      <c r="A160"/>
      <c r="B160"/>
      <c r="C160" s="97"/>
      <c r="D160" s="97"/>
      <c r="E160" s="97"/>
      <c r="F160" s="97"/>
      <c r="G160" s="97"/>
      <c r="H160" s="97"/>
      <c r="J160" s="97"/>
      <c r="K160" s="97"/>
      <c r="L160" s="97"/>
      <c r="M160" s="97"/>
      <c r="N160" s="97"/>
      <c r="O160" s="97"/>
      <c r="P160" s="97"/>
      <c r="R160"/>
      <c r="S160"/>
      <c r="T160"/>
      <c r="U160"/>
      <c r="V160"/>
      <c r="W160"/>
      <c r="X160"/>
      <c r="Y160"/>
      <c r="Z160"/>
      <c r="AA160"/>
      <c r="AB160"/>
      <c r="AC160"/>
      <c r="AD160"/>
      <c r="AE160"/>
      <c r="AF160"/>
      <c r="AG160"/>
      <c r="AH160"/>
      <c r="AI160"/>
      <c r="AJ160"/>
      <c r="AK160"/>
      <c r="AL160"/>
      <c r="AM160"/>
      <c r="AN160"/>
      <c r="AO160"/>
      <c r="AP160"/>
    </row>
    <row r="161" spans="1:42" s="12" customFormat="1" x14ac:dyDescent="0.25">
      <c r="A161"/>
      <c r="B161"/>
      <c r="C161" s="97"/>
      <c r="D161" s="97"/>
      <c r="E161" s="97"/>
      <c r="F161" s="97"/>
      <c r="G161" s="97"/>
      <c r="H161" s="97"/>
      <c r="I161" s="97"/>
      <c r="J161" s="97"/>
      <c r="K161" s="97"/>
      <c r="L161" s="97"/>
      <c r="M161" s="97"/>
      <c r="N161" s="97"/>
      <c r="O161" s="97"/>
      <c r="P161" s="97"/>
      <c r="R161"/>
      <c r="S161"/>
      <c r="T161"/>
      <c r="U161"/>
      <c r="V161"/>
      <c r="W161"/>
      <c r="X161"/>
      <c r="Y161"/>
      <c r="Z161"/>
      <c r="AA161"/>
      <c r="AB161"/>
      <c r="AC161"/>
      <c r="AD161"/>
      <c r="AE161"/>
      <c r="AF161"/>
      <c r="AG161"/>
      <c r="AH161"/>
      <c r="AI161"/>
      <c r="AJ161"/>
      <c r="AK161"/>
      <c r="AL161"/>
      <c r="AM161"/>
      <c r="AN161"/>
      <c r="AO161"/>
      <c r="AP161"/>
    </row>
    <row r="164" spans="1:42" s="12" customFormat="1" x14ac:dyDescent="0.25">
      <c r="A164"/>
      <c r="B164"/>
      <c r="C164" s="97"/>
      <c r="D164" s="97"/>
      <c r="E164" s="97"/>
      <c r="F164" s="97"/>
      <c r="G164" s="97"/>
      <c r="H164" s="97"/>
      <c r="I164" s="97"/>
      <c r="J164" s="97"/>
      <c r="K164" s="97"/>
      <c r="L164" s="97"/>
      <c r="M164" s="97"/>
      <c r="N164" s="97"/>
      <c r="O164" s="97"/>
      <c r="P164" s="97"/>
      <c r="R164"/>
      <c r="S164"/>
      <c r="T164"/>
      <c r="U164"/>
      <c r="V164"/>
      <c r="W164"/>
      <c r="X164"/>
      <c r="Y164"/>
      <c r="Z164"/>
      <c r="AA164"/>
      <c r="AB164"/>
      <c r="AC164"/>
      <c r="AD164"/>
      <c r="AE164"/>
      <c r="AF164"/>
      <c r="AG164"/>
      <c r="AH164"/>
      <c r="AI164"/>
      <c r="AJ164"/>
      <c r="AK164"/>
      <c r="AL164"/>
      <c r="AM164"/>
      <c r="AN164"/>
      <c r="AO164"/>
      <c r="AP164"/>
    </row>
    <row r="165" spans="1:42" s="12" customFormat="1" x14ac:dyDescent="0.25">
      <c r="A165"/>
      <c r="B165"/>
      <c r="C165" s="97"/>
      <c r="D165" s="97"/>
      <c r="E165" s="97"/>
      <c r="F165" s="97"/>
      <c r="G165" s="97"/>
      <c r="H165" s="97"/>
      <c r="I165" s="97"/>
      <c r="J165" s="97"/>
      <c r="K165" s="97"/>
      <c r="L165" s="97"/>
      <c r="M165" s="97"/>
      <c r="N165" s="97"/>
      <c r="O165" s="97"/>
      <c r="P165" s="97"/>
      <c r="R165"/>
      <c r="S165"/>
      <c r="T165"/>
      <c r="U165"/>
      <c r="V165"/>
      <c r="W165"/>
      <c r="X165"/>
      <c r="Y165"/>
      <c r="Z165"/>
      <c r="AA165"/>
      <c r="AB165"/>
      <c r="AC165"/>
      <c r="AD165"/>
      <c r="AE165"/>
      <c r="AF165"/>
      <c r="AG165"/>
      <c r="AH165"/>
      <c r="AI165"/>
      <c r="AJ165"/>
      <c r="AK165"/>
      <c r="AL165"/>
      <c r="AM165"/>
      <c r="AN165"/>
      <c r="AO165"/>
      <c r="AP165"/>
    </row>
    <row r="166" spans="1:42" s="12" customFormat="1" x14ac:dyDescent="0.25">
      <c r="A166"/>
      <c r="B166"/>
      <c r="C166" s="97"/>
      <c r="D166" s="97"/>
      <c r="E166" s="97"/>
      <c r="F166" s="97"/>
      <c r="G166" s="97"/>
      <c r="H166" s="97"/>
      <c r="I166" s="97"/>
      <c r="J166" s="97"/>
      <c r="K166" s="97"/>
      <c r="L166" s="97"/>
      <c r="M166" s="97"/>
      <c r="N166" s="97"/>
      <c r="O166" s="97"/>
      <c r="P166" s="97"/>
      <c r="R166"/>
      <c r="S166"/>
      <c r="T166"/>
      <c r="U166"/>
      <c r="V166"/>
      <c r="W166"/>
      <c r="X166"/>
      <c r="Y166"/>
      <c r="Z166"/>
      <c r="AA166"/>
      <c r="AB166"/>
      <c r="AC166"/>
      <c r="AD166"/>
      <c r="AE166"/>
      <c r="AF166"/>
      <c r="AG166"/>
      <c r="AH166"/>
      <c r="AI166"/>
      <c r="AJ166"/>
      <c r="AK166"/>
      <c r="AL166"/>
      <c r="AM166"/>
      <c r="AN166"/>
      <c r="AO166"/>
      <c r="AP166"/>
    </row>
    <row r="168" spans="1:42" s="12" customFormat="1" x14ac:dyDescent="0.25">
      <c r="A168"/>
      <c r="B168"/>
      <c r="C168" s="97"/>
      <c r="D168" s="97"/>
      <c r="E168" s="97"/>
      <c r="F168" s="97"/>
      <c r="G168" s="97"/>
      <c r="H168" s="97"/>
      <c r="I168" s="97"/>
      <c r="J168" s="97"/>
      <c r="K168" s="97"/>
      <c r="L168" s="97"/>
      <c r="M168" s="97"/>
      <c r="N168" s="97"/>
      <c r="O168" s="97"/>
      <c r="P168" s="97"/>
      <c r="R168"/>
      <c r="S168"/>
      <c r="T168"/>
      <c r="U168"/>
      <c r="V168"/>
      <c r="W168"/>
      <c r="X168"/>
      <c r="Y168"/>
      <c r="Z168"/>
      <c r="AA168"/>
      <c r="AB168"/>
      <c r="AC168"/>
      <c r="AD168"/>
      <c r="AE168"/>
      <c r="AF168"/>
      <c r="AG168"/>
      <c r="AH168"/>
      <c r="AI168"/>
      <c r="AJ168"/>
      <c r="AK168"/>
      <c r="AL168"/>
      <c r="AM168"/>
      <c r="AN168"/>
      <c r="AO168"/>
      <c r="AP168"/>
    </row>
    <row r="169" spans="1:42" s="12" customFormat="1" x14ac:dyDescent="0.25">
      <c r="A169"/>
      <c r="B169"/>
      <c r="C169" s="97"/>
      <c r="D169" s="97"/>
      <c r="E169" s="97"/>
      <c r="F169" s="97"/>
      <c r="G169" s="97"/>
      <c r="H169" s="97"/>
      <c r="I169" s="97"/>
      <c r="J169" s="97"/>
      <c r="K169" s="97"/>
      <c r="L169" s="97"/>
      <c r="M169" s="97"/>
      <c r="N169" s="97"/>
      <c r="O169" s="97"/>
      <c r="P169" s="97"/>
      <c r="R169"/>
      <c r="S169"/>
      <c r="T169"/>
      <c r="U169"/>
      <c r="V169"/>
      <c r="W169"/>
      <c r="X169"/>
      <c r="Y169"/>
      <c r="Z169"/>
      <c r="AA169"/>
      <c r="AB169"/>
      <c r="AC169"/>
      <c r="AD169"/>
      <c r="AE169"/>
      <c r="AF169"/>
      <c r="AG169"/>
      <c r="AH169"/>
      <c r="AI169"/>
      <c r="AJ169"/>
      <c r="AK169"/>
      <c r="AL169"/>
      <c r="AM169"/>
      <c r="AN169"/>
      <c r="AO169"/>
      <c r="AP169"/>
    </row>
    <row r="170" spans="1:4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c r="AG170"/>
      <c r="AH170"/>
      <c r="AI170"/>
      <c r="AJ170"/>
      <c r="AK170"/>
      <c r="AL170"/>
      <c r="AM170"/>
      <c r="AN170"/>
      <c r="AO170"/>
      <c r="AP170"/>
    </row>
    <row r="171" spans="1:4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c r="AG171"/>
      <c r="AH171"/>
      <c r="AI171"/>
      <c r="AJ171"/>
      <c r="AK171"/>
      <c r="AL171"/>
      <c r="AM171"/>
      <c r="AN171"/>
      <c r="AO171"/>
      <c r="AP171"/>
    </row>
    <row r="172" spans="1:42" s="12" customFormat="1" x14ac:dyDescent="0.25">
      <c r="A172"/>
      <c r="B172"/>
      <c r="C172" s="97"/>
      <c r="D172" s="97"/>
      <c r="E172" s="97"/>
      <c r="F172" s="97"/>
      <c r="G172" s="97"/>
      <c r="H172" s="97"/>
      <c r="I172" s="97"/>
      <c r="J172" s="97"/>
      <c r="K172" s="97"/>
      <c r="L172" s="97"/>
      <c r="M172" s="97"/>
      <c r="N172" s="97"/>
      <c r="O172" s="97"/>
      <c r="P172" s="97"/>
      <c r="R172"/>
      <c r="S172"/>
      <c r="T172"/>
      <c r="U172"/>
      <c r="V172"/>
      <c r="W172"/>
      <c r="X172"/>
      <c r="Y172"/>
      <c r="Z172"/>
      <c r="AA172"/>
      <c r="AB172"/>
      <c r="AC172"/>
      <c r="AD172"/>
      <c r="AE172"/>
      <c r="AF172"/>
      <c r="AG172"/>
      <c r="AH172"/>
      <c r="AI172"/>
      <c r="AJ172"/>
      <c r="AK172"/>
      <c r="AL172"/>
      <c r="AM172"/>
      <c r="AN172"/>
      <c r="AO172"/>
      <c r="AP172"/>
    </row>
    <row r="173" spans="1:42" s="12" customFormat="1" x14ac:dyDescent="0.25">
      <c r="A173"/>
      <c r="B173"/>
      <c r="C173" s="97"/>
      <c r="D173" s="97"/>
      <c r="E173" s="97"/>
      <c r="F173" s="97"/>
      <c r="G173" s="97"/>
      <c r="H173" s="97"/>
      <c r="I173" s="97"/>
      <c r="J173" s="97"/>
      <c r="K173" s="97"/>
      <c r="L173" s="97"/>
      <c r="M173" s="97"/>
      <c r="N173" s="97"/>
      <c r="O173" s="97"/>
      <c r="P173" s="97"/>
      <c r="R173"/>
      <c r="S173"/>
      <c r="T173"/>
      <c r="U173"/>
      <c r="V173"/>
      <c r="W173"/>
      <c r="X173"/>
      <c r="Y173"/>
      <c r="Z173"/>
      <c r="AA173"/>
      <c r="AB173"/>
      <c r="AC173"/>
      <c r="AD173"/>
      <c r="AE173"/>
      <c r="AF173"/>
      <c r="AG173"/>
      <c r="AH173"/>
      <c r="AI173"/>
      <c r="AJ173"/>
      <c r="AK173"/>
      <c r="AL173"/>
      <c r="AM173"/>
      <c r="AN173"/>
      <c r="AO173"/>
      <c r="AP173"/>
    </row>
    <row r="174" spans="1:4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c r="AG174"/>
      <c r="AH174"/>
      <c r="AI174"/>
      <c r="AJ174"/>
      <c r="AK174"/>
      <c r="AL174"/>
      <c r="AM174"/>
      <c r="AN174"/>
      <c r="AO174"/>
      <c r="AP174"/>
    </row>
    <row r="175" spans="1:4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c r="AG175"/>
      <c r="AH175"/>
      <c r="AI175"/>
      <c r="AJ175"/>
      <c r="AK175"/>
      <c r="AL175"/>
      <c r="AM175"/>
      <c r="AN175"/>
      <c r="AO175"/>
      <c r="AP175"/>
    </row>
    <row r="177" spans="1:4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c r="AG177"/>
      <c r="AH177"/>
      <c r="AI177"/>
      <c r="AJ177"/>
      <c r="AK177"/>
      <c r="AL177"/>
      <c r="AM177"/>
      <c r="AN177"/>
      <c r="AO177"/>
      <c r="AP177"/>
    </row>
    <row r="178" spans="1:4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c r="AG178"/>
      <c r="AH178"/>
      <c r="AI178"/>
      <c r="AJ178"/>
      <c r="AK178"/>
      <c r="AL178"/>
      <c r="AM178"/>
      <c r="AN178"/>
      <c r="AO178"/>
      <c r="AP178"/>
    </row>
    <row r="179" spans="1:4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c r="AG179"/>
      <c r="AH179"/>
      <c r="AI179"/>
      <c r="AJ179"/>
      <c r="AK179"/>
      <c r="AL179"/>
      <c r="AM179"/>
      <c r="AN179"/>
      <c r="AO179"/>
      <c r="AP179"/>
    </row>
    <row r="180" spans="1:4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c r="AG180"/>
      <c r="AH180"/>
      <c r="AI180"/>
      <c r="AJ180"/>
      <c r="AK180"/>
      <c r="AL180"/>
      <c r="AM180"/>
      <c r="AN180"/>
      <c r="AO180"/>
      <c r="AP180"/>
    </row>
    <row r="181" spans="1:4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c r="AG181"/>
      <c r="AH181"/>
      <c r="AI181"/>
      <c r="AJ181"/>
      <c r="AK181"/>
      <c r="AL181"/>
      <c r="AM181"/>
      <c r="AN181"/>
      <c r="AO181"/>
      <c r="AP181"/>
    </row>
    <row r="185" spans="1:4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c r="AG185"/>
      <c r="AH185"/>
      <c r="AI185"/>
      <c r="AJ185"/>
      <c r="AK185"/>
      <c r="AL185"/>
      <c r="AM185"/>
      <c r="AN185"/>
      <c r="AO185"/>
      <c r="AP185"/>
    </row>
    <row r="186" spans="1:4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c r="AG186"/>
      <c r="AH186"/>
      <c r="AI186"/>
      <c r="AJ186"/>
      <c r="AK186"/>
      <c r="AL186"/>
      <c r="AM186"/>
      <c r="AN186"/>
      <c r="AO186"/>
      <c r="AP186"/>
    </row>
    <row r="187" spans="1:4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c r="AG187"/>
      <c r="AH187"/>
      <c r="AI187"/>
      <c r="AJ187"/>
      <c r="AK187"/>
      <c r="AL187"/>
      <c r="AM187"/>
      <c r="AN187"/>
      <c r="AO187"/>
      <c r="AP187"/>
    </row>
    <row r="188" spans="1:4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c r="AG188"/>
      <c r="AH188"/>
      <c r="AI188"/>
      <c r="AJ188"/>
      <c r="AK188"/>
      <c r="AL188"/>
      <c r="AM188"/>
      <c r="AN188"/>
      <c r="AO188"/>
      <c r="AP188"/>
    </row>
    <row r="189" spans="1:4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c r="AG189"/>
      <c r="AH189"/>
      <c r="AI189"/>
      <c r="AJ189"/>
      <c r="AK189"/>
      <c r="AL189"/>
      <c r="AM189"/>
      <c r="AN189"/>
      <c r="AO189"/>
      <c r="AP189"/>
    </row>
    <row r="190" spans="1:4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c r="AG190"/>
      <c r="AH190"/>
      <c r="AI190"/>
      <c r="AJ190"/>
      <c r="AK190"/>
      <c r="AL190"/>
      <c r="AM190"/>
      <c r="AN190"/>
      <c r="AO190"/>
      <c r="AP190"/>
    </row>
    <row r="191" spans="1:4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c r="AG191"/>
      <c r="AH191"/>
      <c r="AI191"/>
      <c r="AJ191"/>
      <c r="AK191"/>
      <c r="AL191"/>
      <c r="AM191"/>
      <c r="AN191"/>
      <c r="AO191"/>
      <c r="AP191"/>
    </row>
    <row r="204" spans="1:42"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c r="AC204"/>
      <c r="AD204"/>
      <c r="AE204"/>
      <c r="AF204"/>
      <c r="AG204"/>
      <c r="AH204"/>
      <c r="AI204"/>
      <c r="AJ204"/>
      <c r="AK204"/>
      <c r="AL204"/>
      <c r="AM204"/>
      <c r="AN204"/>
      <c r="AO204"/>
      <c r="AP204"/>
    </row>
    <row r="207" spans="1:42" s="12" customFormat="1" x14ac:dyDescent="0.25">
      <c r="A207"/>
      <c r="B207"/>
      <c r="C207" s="97"/>
      <c r="D207" s="97"/>
      <c r="E207" s="97"/>
      <c r="F207" s="97"/>
      <c r="G207" s="97"/>
      <c r="H207" s="97"/>
      <c r="I207" s="97"/>
      <c r="J207" s="97"/>
      <c r="K207" s="97"/>
      <c r="L207" s="97"/>
      <c r="M207" s="97"/>
      <c r="N207" s="97"/>
      <c r="O207" s="97"/>
      <c r="P207" s="97"/>
      <c r="R207"/>
      <c r="S207"/>
      <c r="T207"/>
      <c r="U207"/>
      <c r="V207"/>
      <c r="W207"/>
      <c r="X207"/>
      <c r="Y207"/>
      <c r="Z207"/>
      <c r="AA207"/>
      <c r="AB207"/>
      <c r="AC207"/>
      <c r="AD207"/>
      <c r="AE207"/>
      <c r="AF207"/>
      <c r="AG207"/>
      <c r="AH207"/>
      <c r="AI207"/>
      <c r="AJ207"/>
      <c r="AK207"/>
      <c r="AL207"/>
      <c r="AM207"/>
      <c r="AN207"/>
      <c r="AO207"/>
      <c r="AP207"/>
    </row>
    <row r="208" spans="1:42" s="12" customFormat="1" x14ac:dyDescent="0.25">
      <c r="A208"/>
      <c r="B208"/>
      <c r="C208" s="97"/>
      <c r="D208" s="97"/>
      <c r="E208" s="97"/>
      <c r="F208" s="97"/>
      <c r="G208" s="97"/>
      <c r="H208" s="97"/>
      <c r="I208" s="97"/>
      <c r="J208" s="97"/>
      <c r="K208" s="97"/>
      <c r="L208" s="97"/>
      <c r="M208" s="97"/>
      <c r="N208" s="97"/>
      <c r="O208" s="97"/>
      <c r="P208" s="97"/>
      <c r="R208"/>
      <c r="S208"/>
      <c r="T208"/>
      <c r="U208"/>
      <c r="V208"/>
      <c r="W208"/>
      <c r="X208"/>
      <c r="Y208"/>
      <c r="Z208"/>
      <c r="AA208"/>
      <c r="AB208"/>
      <c r="AC208"/>
      <c r="AD208"/>
      <c r="AE208"/>
      <c r="AF208"/>
      <c r="AG208"/>
      <c r="AH208"/>
      <c r="AI208"/>
      <c r="AJ208"/>
      <c r="AK208"/>
      <c r="AL208"/>
      <c r="AM208"/>
      <c r="AN208"/>
      <c r="AO208"/>
      <c r="AP208"/>
    </row>
    <row r="209" spans="1:42" s="12" customFormat="1" x14ac:dyDescent="0.25">
      <c r="A209"/>
      <c r="B209"/>
      <c r="C209" s="97"/>
      <c r="D209" s="97"/>
      <c r="E209" s="97"/>
      <c r="F209" s="97"/>
      <c r="G209" s="97"/>
      <c r="H209" s="97"/>
      <c r="I209" s="97"/>
      <c r="J209" s="97"/>
      <c r="K209" s="97"/>
      <c r="L209" s="97"/>
      <c r="M209" s="97"/>
      <c r="N209" s="97"/>
      <c r="O209" s="97"/>
      <c r="P209" s="97"/>
      <c r="R209"/>
      <c r="S209"/>
      <c r="T209"/>
      <c r="U209"/>
      <c r="V209"/>
      <c r="W209"/>
      <c r="X209"/>
      <c r="Y209"/>
      <c r="Z209"/>
      <c r="AA209"/>
      <c r="AB209"/>
      <c r="AC209"/>
      <c r="AD209"/>
      <c r="AE209"/>
      <c r="AF209"/>
      <c r="AG209"/>
      <c r="AH209"/>
      <c r="AI209"/>
      <c r="AJ209"/>
      <c r="AK209"/>
      <c r="AL209"/>
      <c r="AM209"/>
      <c r="AN209"/>
      <c r="AO209"/>
      <c r="AP209"/>
    </row>
    <row r="210" spans="1:42" s="12" customFormat="1" x14ac:dyDescent="0.25">
      <c r="A210"/>
      <c r="B210"/>
      <c r="C210" s="97"/>
      <c r="D210" s="97"/>
      <c r="E210" s="97"/>
      <c r="F210" s="97"/>
      <c r="G210" s="97"/>
      <c r="H210" s="97"/>
      <c r="I210" s="97"/>
      <c r="J210" s="97"/>
      <c r="K210" s="97"/>
      <c r="L210" s="97"/>
      <c r="M210" s="97"/>
      <c r="N210" s="97"/>
      <c r="O210" s="97"/>
      <c r="P210" s="97"/>
      <c r="R210"/>
      <c r="S210"/>
      <c r="T210"/>
      <c r="U210"/>
      <c r="V210"/>
      <c r="W210"/>
      <c r="X210"/>
      <c r="Y210"/>
      <c r="Z210"/>
      <c r="AA210"/>
      <c r="AB210"/>
      <c r="AC210"/>
      <c r="AD210"/>
      <c r="AE210"/>
      <c r="AF210"/>
      <c r="AG210"/>
      <c r="AH210"/>
      <c r="AI210"/>
      <c r="AJ210"/>
      <c r="AK210"/>
      <c r="AL210"/>
      <c r="AM210"/>
      <c r="AN210"/>
      <c r="AO210"/>
      <c r="AP210"/>
    </row>
    <row r="211" spans="1:42" s="12" customFormat="1" x14ac:dyDescent="0.25">
      <c r="A211"/>
      <c r="B211"/>
      <c r="C211" s="97"/>
      <c r="D211" s="97"/>
      <c r="E211" s="97"/>
      <c r="F211" s="97"/>
      <c r="G211" s="97"/>
      <c r="H211" s="97"/>
      <c r="I211" s="97"/>
      <c r="J211" s="97"/>
      <c r="K211" s="97"/>
      <c r="L211" s="97"/>
      <c r="M211" s="97"/>
      <c r="N211" s="97"/>
      <c r="O211" s="97"/>
      <c r="P211" s="97"/>
      <c r="R211"/>
      <c r="S211"/>
      <c r="T211"/>
      <c r="U211"/>
      <c r="V211"/>
      <c r="W211"/>
      <c r="X211"/>
      <c r="Y211"/>
      <c r="Z211"/>
      <c r="AA211"/>
      <c r="AB211"/>
      <c r="AC211"/>
      <c r="AD211"/>
      <c r="AE211"/>
      <c r="AF211"/>
      <c r="AG211"/>
      <c r="AH211"/>
      <c r="AI211"/>
      <c r="AJ211"/>
      <c r="AK211"/>
      <c r="AL211"/>
      <c r="AM211"/>
      <c r="AN211"/>
      <c r="AO211"/>
      <c r="AP211"/>
    </row>
    <row r="212" spans="1:42" s="12" customFormat="1" x14ac:dyDescent="0.25">
      <c r="A212"/>
      <c r="B212"/>
      <c r="C212" s="97"/>
      <c r="D212" s="97"/>
      <c r="E212" s="97"/>
      <c r="F212" s="97"/>
      <c r="G212" s="97"/>
      <c r="H212" s="97"/>
      <c r="I212" s="97"/>
      <c r="J212" s="97"/>
      <c r="K212" s="97"/>
      <c r="L212" s="97"/>
      <c r="M212" s="97"/>
      <c r="N212" s="97"/>
      <c r="O212" s="97"/>
      <c r="P212" s="97"/>
      <c r="R212"/>
      <c r="S212"/>
      <c r="T212"/>
      <c r="U212"/>
      <c r="V212"/>
      <c r="W212"/>
      <c r="X212"/>
      <c r="Y212"/>
      <c r="Z212"/>
      <c r="AA212"/>
      <c r="AB212"/>
      <c r="AC212"/>
      <c r="AD212"/>
      <c r="AE212"/>
      <c r="AF212"/>
      <c r="AG212"/>
      <c r="AH212"/>
      <c r="AI212"/>
      <c r="AJ212"/>
      <c r="AK212"/>
      <c r="AL212"/>
      <c r="AM212"/>
      <c r="AN212"/>
      <c r="AO212"/>
      <c r="AP212"/>
    </row>
    <row r="213" spans="1:4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c r="AG213"/>
      <c r="AH213"/>
      <c r="AI213"/>
      <c r="AJ213"/>
      <c r="AK213"/>
      <c r="AL213"/>
      <c r="AM213"/>
      <c r="AN213"/>
      <c r="AO213"/>
      <c r="AP213"/>
    </row>
    <row r="214" spans="1:4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c r="AG214"/>
      <c r="AH214"/>
      <c r="AI214"/>
      <c r="AJ214"/>
      <c r="AK214"/>
      <c r="AL214"/>
      <c r="AM214"/>
      <c r="AN214"/>
      <c r="AO214"/>
      <c r="AP214"/>
    </row>
    <row r="215" spans="1:4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c r="AG215"/>
      <c r="AH215"/>
      <c r="AI215"/>
      <c r="AJ215"/>
      <c r="AK215"/>
      <c r="AL215"/>
      <c r="AM215"/>
      <c r="AN215"/>
      <c r="AO215"/>
      <c r="AP2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8A2F-3791-42F3-BDCD-45063C82C85D}">
  <dimension ref="A2:AB230"/>
  <sheetViews>
    <sheetView showGridLines="0" zoomScale="70" zoomScaleNormal="70" workbookViewId="0">
      <selection activeCell="G25" sqref="G25"/>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6" width="14.85546875" style="12" customWidth="1"/>
    <col min="17" max="17" width="22.7109375" style="12" customWidth="1"/>
    <col min="18" max="18" width="29.140625" bestFit="1" customWidth="1"/>
    <col min="19" max="19" width="22.7109375" customWidth="1"/>
    <col min="20" max="20" width="29.42578125" customWidth="1"/>
    <col min="21" max="23" width="20.7109375"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339</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341</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f>C11+C17+C20+C26</f>
        <v>219411356799</v>
      </c>
      <c r="D10" s="127">
        <v>239118719035.37</v>
      </c>
      <c r="E10" s="127">
        <v>15259768941.17</v>
      </c>
      <c r="F10" s="127">
        <v>17604353094.48</v>
      </c>
      <c r="G10" s="127">
        <v>16642525215.469999</v>
      </c>
      <c r="H10" s="127">
        <v>24008091312.110001</v>
      </c>
      <c r="I10" s="127">
        <v>16638693779.18</v>
      </c>
      <c r="J10" s="127">
        <v>16914975128.729998</v>
      </c>
      <c r="K10" s="127">
        <v>15992107246.590002</v>
      </c>
      <c r="L10" s="305">
        <f>18640641756.35+10122000</f>
        <v>18650763756.349998</v>
      </c>
      <c r="M10" s="127">
        <v>18557520672.129997</v>
      </c>
      <c r="N10" s="127">
        <f>19130090625.47+877998.67</f>
        <v>19130968624.139999</v>
      </c>
      <c r="O10" s="127">
        <v>21640447282.260002</v>
      </c>
      <c r="P10" s="127">
        <f>33642560796.27-10999998.67</f>
        <v>33631560797.600002</v>
      </c>
      <c r="Q10" s="127">
        <f>+E10+F10+G10+H10+I10+J10+K10+L10+M10+N10+O10+P10</f>
        <v>234671775850.20999</v>
      </c>
      <c r="T10" s="12"/>
      <c r="U10" s="12"/>
      <c r="V10" s="12"/>
      <c r="W10" s="5"/>
    </row>
    <row r="11" spans="1:23" x14ac:dyDescent="0.25">
      <c r="B11" s="308" t="s">
        <v>102</v>
      </c>
      <c r="C11" s="128">
        <f>SUM(C12:C16)</f>
        <v>95815120187</v>
      </c>
      <c r="D11" s="128">
        <v>105079026895.12001</v>
      </c>
      <c r="E11" s="128">
        <v>7029700808.9800005</v>
      </c>
      <c r="F11" s="128">
        <v>8546748786.6900005</v>
      </c>
      <c r="G11" s="128">
        <v>6814548694.29</v>
      </c>
      <c r="H11" s="128">
        <v>13818911674.52</v>
      </c>
      <c r="I11" s="128">
        <v>7151493330.5300007</v>
      </c>
      <c r="J11" s="128">
        <v>6634021851.6899986</v>
      </c>
      <c r="K11" s="128">
        <v>6316652477.3000002</v>
      </c>
      <c r="L11" s="306">
        <f>8070973344.87+10122000</f>
        <v>8081095344.8699999</v>
      </c>
      <c r="M11" s="128">
        <v>7324727315.3500004</v>
      </c>
      <c r="N11" s="128">
        <f>8530735944.54+877998.67</f>
        <v>8531613943.21</v>
      </c>
      <c r="O11" s="128">
        <v>7836563621.0500002</v>
      </c>
      <c r="P11" s="128">
        <f>14752079992.95-10999998.67</f>
        <v>14741079994.280001</v>
      </c>
      <c r="Q11" s="128">
        <f t="shared" ref="Q11:Q74" si="0">+E11+F11+G11+H11+I11+J11+K11+L11+M11+N11+O11+P11</f>
        <v>102827157842.76001</v>
      </c>
      <c r="T11" s="12"/>
      <c r="U11" s="12"/>
      <c r="V11" s="12"/>
      <c r="W11" s="5"/>
    </row>
    <row r="12" spans="1:23" x14ac:dyDescent="0.25">
      <c r="B12" s="158" t="s">
        <v>103</v>
      </c>
      <c r="C12" s="129">
        <v>8026720875</v>
      </c>
      <c r="D12" s="129">
        <v>9702886954</v>
      </c>
      <c r="E12" s="133">
        <v>654930813.80999994</v>
      </c>
      <c r="F12" s="133">
        <v>653543081.36000001</v>
      </c>
      <c r="G12" s="133">
        <v>653375781</v>
      </c>
      <c r="H12" s="133">
        <v>652548948.27999997</v>
      </c>
      <c r="I12" s="133">
        <v>852328773</v>
      </c>
      <c r="J12" s="133">
        <v>650917414.04999995</v>
      </c>
      <c r="K12" s="133">
        <v>653362450.01999998</v>
      </c>
      <c r="L12" s="307">
        <f>635696941.32+10122000</f>
        <v>645818941.32000005</v>
      </c>
      <c r="M12" s="133">
        <v>652775307.56999993</v>
      </c>
      <c r="N12" s="133">
        <f>1124788222.66+877998.67</f>
        <v>1125666221.3300002</v>
      </c>
      <c r="O12" s="133">
        <v>671523100.46000004</v>
      </c>
      <c r="P12" s="133">
        <f>1846999626.58-10999998.67</f>
        <v>1835999627.9099998</v>
      </c>
      <c r="Q12" s="129">
        <f t="shared" si="0"/>
        <v>9702790460.1100006</v>
      </c>
      <c r="T12" s="12"/>
      <c r="U12" s="12"/>
      <c r="V12" s="12"/>
      <c r="W12" s="5"/>
    </row>
    <row r="13" spans="1:23" x14ac:dyDescent="0.25">
      <c r="B13" s="29" t="s">
        <v>104</v>
      </c>
      <c r="C13" s="129">
        <v>51147763556</v>
      </c>
      <c r="D13" s="129">
        <v>51480539499.340019</v>
      </c>
      <c r="E13" s="133">
        <v>2277793553.5500002</v>
      </c>
      <c r="F13" s="133">
        <v>3830333848.1900001</v>
      </c>
      <c r="G13" s="133">
        <v>3380372232.3299994</v>
      </c>
      <c r="H13" s="133">
        <v>4963594990.8100004</v>
      </c>
      <c r="I13" s="133">
        <v>3846313959.2200003</v>
      </c>
      <c r="J13" s="133">
        <v>3433248706.8299994</v>
      </c>
      <c r="K13" s="133">
        <v>3602716694.4700003</v>
      </c>
      <c r="L13" s="133">
        <v>3608635938.5000005</v>
      </c>
      <c r="M13" s="133">
        <v>4223792947.1000004</v>
      </c>
      <c r="N13" s="133">
        <v>4563466502.71</v>
      </c>
      <c r="O13" s="133">
        <v>3978775303.0699997</v>
      </c>
      <c r="P13" s="133">
        <v>7581571025.25</v>
      </c>
      <c r="Q13" s="129">
        <f t="shared" si="0"/>
        <v>49290615702.029999</v>
      </c>
      <c r="T13" s="12"/>
      <c r="U13" s="12"/>
      <c r="V13" s="12"/>
      <c r="W13" s="5"/>
    </row>
    <row r="14" spans="1:23" x14ac:dyDescent="0.25">
      <c r="B14" s="29" t="s">
        <v>247</v>
      </c>
      <c r="C14" s="129">
        <v>24002440666</v>
      </c>
      <c r="D14" s="129">
        <v>26827597950.830002</v>
      </c>
      <c r="E14" s="129">
        <v>1924266296</v>
      </c>
      <c r="F14" s="129">
        <v>2094425079.76</v>
      </c>
      <c r="G14" s="129">
        <v>1965496837.8299999</v>
      </c>
      <c r="H14" s="129">
        <v>2129950109.4499998</v>
      </c>
      <c r="I14" s="129">
        <v>1952124638.6500001</v>
      </c>
      <c r="J14" s="129">
        <v>2067578431.03</v>
      </c>
      <c r="K14" s="129">
        <v>2016848762.3600001</v>
      </c>
      <c r="L14" s="129">
        <v>2401291525.5999999</v>
      </c>
      <c r="M14" s="129">
        <v>1974266295</v>
      </c>
      <c r="N14" s="129">
        <v>2341347693.1300001</v>
      </c>
      <c r="O14" s="129">
        <v>2768774893.4300003</v>
      </c>
      <c r="P14" s="129">
        <v>3191200249.1300001</v>
      </c>
      <c r="Q14" s="129">
        <f t="shared" si="0"/>
        <v>26827570811.370003</v>
      </c>
      <c r="T14" s="12"/>
      <c r="U14" s="12"/>
      <c r="V14" s="12"/>
      <c r="W14" s="5"/>
    </row>
    <row r="15" spans="1:23" x14ac:dyDescent="0.25">
      <c r="B15" s="29" t="s">
        <v>228</v>
      </c>
      <c r="C15" s="129">
        <v>11763309937</v>
      </c>
      <c r="D15" s="129">
        <v>16339340672</v>
      </c>
      <c r="E15" s="129">
        <v>2135644749</v>
      </c>
      <c r="F15" s="129">
        <v>1925578523</v>
      </c>
      <c r="G15" s="129">
        <v>770210656</v>
      </c>
      <c r="H15" s="129">
        <v>6020103770</v>
      </c>
      <c r="I15" s="129">
        <v>429232970</v>
      </c>
      <c r="J15" s="129">
        <v>429237141</v>
      </c>
      <c r="K15" s="129">
        <v>0</v>
      </c>
      <c r="L15" s="129">
        <v>1382154599</v>
      </c>
      <c r="M15" s="129">
        <v>429237431</v>
      </c>
      <c r="N15" s="129">
        <v>429237225</v>
      </c>
      <c r="O15" s="129">
        <v>336357684</v>
      </c>
      <c r="P15" s="129">
        <v>2052345924</v>
      </c>
      <c r="Q15" s="129">
        <f t="shared" si="0"/>
        <v>16339340672</v>
      </c>
      <c r="T15" s="105"/>
      <c r="U15" s="105"/>
      <c r="V15" s="105"/>
      <c r="W15" s="5"/>
    </row>
    <row r="16" spans="1:23" x14ac:dyDescent="0.25">
      <c r="B16" s="29" t="s">
        <v>307</v>
      </c>
      <c r="C16" s="129">
        <v>874885153</v>
      </c>
      <c r="D16" s="129">
        <v>728661818.95000005</v>
      </c>
      <c r="E16" s="129">
        <v>37065396.620000005</v>
      </c>
      <c r="F16" s="129">
        <v>42868254.380000003</v>
      </c>
      <c r="G16" s="129">
        <v>45093187.130000003</v>
      </c>
      <c r="H16" s="129">
        <v>52713855.979999997</v>
      </c>
      <c r="I16" s="129">
        <v>71492989.660000011</v>
      </c>
      <c r="J16" s="129">
        <v>53040158.780000001</v>
      </c>
      <c r="K16" s="129">
        <v>43724570.450000003</v>
      </c>
      <c r="L16" s="129">
        <v>43194340.450000003</v>
      </c>
      <c r="M16" s="129">
        <v>44655334.68</v>
      </c>
      <c r="N16" s="129">
        <v>71896301.039999992</v>
      </c>
      <c r="O16" s="129">
        <v>81132640.089999989</v>
      </c>
      <c r="P16" s="129">
        <v>79963167.989999995</v>
      </c>
      <c r="Q16" s="129">
        <f t="shared" si="0"/>
        <v>666840197.25</v>
      </c>
      <c r="T16" s="105"/>
      <c r="U16" s="105"/>
      <c r="V16" s="105"/>
      <c r="W16" s="5"/>
    </row>
    <row r="17" spans="2:23" x14ac:dyDescent="0.25">
      <c r="B17" s="28" t="s">
        <v>108</v>
      </c>
      <c r="C17" s="128">
        <f t="shared" ref="C17" si="1">SUM(C18:C19)</f>
        <v>13511032861</v>
      </c>
      <c r="D17" s="128">
        <v>12597487626.890001</v>
      </c>
      <c r="E17" s="128">
        <v>865652444.19000006</v>
      </c>
      <c r="F17" s="128">
        <v>810187399.85000002</v>
      </c>
      <c r="G17" s="128">
        <v>1095965887.1800001</v>
      </c>
      <c r="H17" s="128">
        <v>1098836930.2000003</v>
      </c>
      <c r="I17" s="128">
        <v>899447672.89999998</v>
      </c>
      <c r="J17" s="128">
        <v>1252039387.3200002</v>
      </c>
      <c r="K17" s="128">
        <v>860379417.50999999</v>
      </c>
      <c r="L17" s="128">
        <v>1063839558.71</v>
      </c>
      <c r="M17" s="128">
        <v>862158692.37999988</v>
      </c>
      <c r="N17" s="128">
        <v>984493026.05999994</v>
      </c>
      <c r="O17" s="128">
        <v>1082971656.3600001</v>
      </c>
      <c r="P17" s="128">
        <v>1483011249.4200001</v>
      </c>
      <c r="Q17" s="128">
        <f t="shared" si="0"/>
        <v>12358983322.080002</v>
      </c>
      <c r="T17" s="104"/>
      <c r="U17" s="104"/>
      <c r="V17" s="104"/>
      <c r="W17" s="5"/>
    </row>
    <row r="18" spans="2:23" x14ac:dyDescent="0.25">
      <c r="B18" s="29" t="s">
        <v>248</v>
      </c>
      <c r="C18" s="129">
        <v>4815783416</v>
      </c>
      <c r="D18" s="129">
        <v>4014030782.48</v>
      </c>
      <c r="E18" s="133">
        <v>126859941.08</v>
      </c>
      <c r="F18" s="133">
        <v>176197223.21000001</v>
      </c>
      <c r="G18" s="133">
        <v>434326986.95999998</v>
      </c>
      <c r="H18" s="133">
        <v>321341661.80000007</v>
      </c>
      <c r="I18" s="133">
        <v>280648511.23000002</v>
      </c>
      <c r="J18" s="133">
        <v>564719953.46000004</v>
      </c>
      <c r="K18" s="133">
        <v>223604605.98999998</v>
      </c>
      <c r="L18" s="133">
        <v>225140709.90000001</v>
      </c>
      <c r="M18" s="133">
        <v>219695451.06999999</v>
      </c>
      <c r="N18" s="133">
        <v>368932350.80000001</v>
      </c>
      <c r="O18" s="133">
        <v>264890579.63</v>
      </c>
      <c r="P18" s="133">
        <v>597331993.03999996</v>
      </c>
      <c r="Q18" s="129">
        <f t="shared" si="0"/>
        <v>3803689968.1700006</v>
      </c>
      <c r="T18" s="105"/>
      <c r="U18" s="105"/>
      <c r="V18" s="105"/>
      <c r="W18" s="5"/>
    </row>
    <row r="19" spans="2:23" x14ac:dyDescent="0.25">
      <c r="B19" s="29" t="s">
        <v>110</v>
      </c>
      <c r="C19" s="129">
        <v>8695249445</v>
      </c>
      <c r="D19" s="129">
        <v>8583456844.4100008</v>
      </c>
      <c r="E19" s="133">
        <v>738792503.11000001</v>
      </c>
      <c r="F19" s="133">
        <v>633990176.63999999</v>
      </c>
      <c r="G19" s="133">
        <v>661638900.22000003</v>
      </c>
      <c r="H19" s="133">
        <v>777495268.4000001</v>
      </c>
      <c r="I19" s="133">
        <v>618799161.66999996</v>
      </c>
      <c r="J19" s="133">
        <v>687319433.86000001</v>
      </c>
      <c r="K19" s="133">
        <v>636774811.51999998</v>
      </c>
      <c r="L19" s="133">
        <v>838698848.81000006</v>
      </c>
      <c r="M19" s="133">
        <v>642463241.30999994</v>
      </c>
      <c r="N19" s="133">
        <v>615560675.25999999</v>
      </c>
      <c r="O19" s="133">
        <v>818081076.73000002</v>
      </c>
      <c r="P19" s="133">
        <v>885679256.38</v>
      </c>
      <c r="Q19" s="129">
        <f t="shared" si="0"/>
        <v>8555293353.9100008</v>
      </c>
      <c r="T19" s="105"/>
      <c r="U19" s="105"/>
      <c r="V19" s="105"/>
      <c r="W19" s="5"/>
    </row>
    <row r="20" spans="2:23" x14ac:dyDescent="0.25">
      <c r="B20" s="28" t="s">
        <v>112</v>
      </c>
      <c r="C20" s="128">
        <f t="shared" ref="C20" si="2">SUM(C21:C25)</f>
        <v>49384238726</v>
      </c>
      <c r="D20" s="128">
        <v>51955823345.370003</v>
      </c>
      <c r="E20" s="128">
        <v>3246163260.0100002</v>
      </c>
      <c r="F20" s="128">
        <v>3893888921.6700001</v>
      </c>
      <c r="G20" s="128">
        <v>3724625049.7999992</v>
      </c>
      <c r="H20" s="128">
        <v>3733880498.4800005</v>
      </c>
      <c r="I20" s="128">
        <v>3819551532.2299995</v>
      </c>
      <c r="J20" s="128">
        <v>3675215134.04</v>
      </c>
      <c r="K20" s="128">
        <v>3923170630.7399998</v>
      </c>
      <c r="L20" s="128">
        <v>4225498480.29</v>
      </c>
      <c r="M20" s="128">
        <v>3784012902.8399997</v>
      </c>
      <c r="N20" s="128">
        <v>4347738285.3499994</v>
      </c>
      <c r="O20" s="128">
        <v>7021403560.0400019</v>
      </c>
      <c r="P20" s="128">
        <v>5918694425.3900003</v>
      </c>
      <c r="Q20" s="128">
        <f t="shared" si="0"/>
        <v>51313842680.880005</v>
      </c>
      <c r="T20" s="104"/>
      <c r="U20" s="104"/>
      <c r="V20" s="104"/>
      <c r="W20" s="5"/>
    </row>
    <row r="21" spans="2:23" x14ac:dyDescent="0.25">
      <c r="B21" s="29" t="s">
        <v>113</v>
      </c>
      <c r="C21" s="129">
        <v>45493198732</v>
      </c>
      <c r="D21" s="129">
        <v>47920700577.970001</v>
      </c>
      <c r="E21" s="133">
        <v>3079579880.8099999</v>
      </c>
      <c r="F21" s="133">
        <v>3704828120.0900006</v>
      </c>
      <c r="G21" s="133">
        <v>3495263647.1899996</v>
      </c>
      <c r="H21" s="133">
        <v>3413950666.3300004</v>
      </c>
      <c r="I21" s="133">
        <v>3607477930.9299994</v>
      </c>
      <c r="J21" s="133">
        <v>3469622678.0299997</v>
      </c>
      <c r="K21" s="133">
        <v>3721904253.96</v>
      </c>
      <c r="L21" s="133">
        <v>3929653698.9200001</v>
      </c>
      <c r="M21" s="133">
        <v>3576062496.4699998</v>
      </c>
      <c r="N21" s="133">
        <v>3746132657.8899999</v>
      </c>
      <c r="O21" s="133">
        <v>6289193407.0800009</v>
      </c>
      <c r="P21" s="133">
        <v>5359667512.7799997</v>
      </c>
      <c r="Q21" s="129">
        <f t="shared" si="0"/>
        <v>47393336950.479996</v>
      </c>
      <c r="T21" s="105"/>
      <c r="U21" s="105"/>
      <c r="V21" s="105"/>
      <c r="W21" s="5"/>
    </row>
    <row r="22" spans="2:23" x14ac:dyDescent="0.25">
      <c r="B22" s="29" t="s">
        <v>343</v>
      </c>
      <c r="C22" s="129">
        <v>3641414862</v>
      </c>
      <c r="D22" s="129">
        <v>3639690528.52</v>
      </c>
      <c r="E22" s="133">
        <v>151478635.24000001</v>
      </c>
      <c r="F22" s="133">
        <v>172952873.98999998</v>
      </c>
      <c r="G22" s="133">
        <v>206573063.12</v>
      </c>
      <c r="H22" s="133">
        <v>291731735.33999997</v>
      </c>
      <c r="I22" s="133">
        <v>185917228.12</v>
      </c>
      <c r="J22" s="133">
        <v>175358549.00999999</v>
      </c>
      <c r="K22" s="133">
        <v>146174156.97999999</v>
      </c>
      <c r="L22" s="133">
        <v>271386814.56</v>
      </c>
      <c r="M22" s="133">
        <v>168040566.94999999</v>
      </c>
      <c r="N22" s="133">
        <v>560081009.51999998</v>
      </c>
      <c r="O22" s="133">
        <v>691159965.83999991</v>
      </c>
      <c r="P22" s="133">
        <v>512600480.38999999</v>
      </c>
      <c r="Q22" s="129">
        <f t="shared" si="0"/>
        <v>3533455079.0599999</v>
      </c>
      <c r="T22" s="12"/>
      <c r="U22" s="12"/>
      <c r="V22" s="12"/>
      <c r="W22" s="5"/>
    </row>
    <row r="23" spans="2:23" x14ac:dyDescent="0.25">
      <c r="B23" s="29" t="s">
        <v>344</v>
      </c>
      <c r="C23" s="129">
        <v>1000000</v>
      </c>
      <c r="D23" s="129">
        <v>624999.9</v>
      </c>
      <c r="E23" s="133">
        <v>0</v>
      </c>
      <c r="F23" s="133">
        <v>0</v>
      </c>
      <c r="G23" s="133">
        <v>0</v>
      </c>
      <c r="H23" s="133">
        <v>0</v>
      </c>
      <c r="I23" s="133">
        <v>0</v>
      </c>
      <c r="J23" s="133">
        <v>0</v>
      </c>
      <c r="K23" s="133">
        <v>0</v>
      </c>
      <c r="L23" s="133">
        <v>0</v>
      </c>
      <c r="M23" s="133">
        <v>155000</v>
      </c>
      <c r="N23" s="133">
        <v>0</v>
      </c>
      <c r="O23" s="133">
        <v>0</v>
      </c>
      <c r="P23" s="133">
        <v>469999.9</v>
      </c>
      <c r="Q23" s="129">
        <f t="shared" si="0"/>
        <v>624999.9</v>
      </c>
      <c r="T23" s="12"/>
      <c r="U23" s="12"/>
      <c r="V23" s="12"/>
      <c r="W23" s="5"/>
    </row>
    <row r="24" spans="2:23" x14ac:dyDescent="0.25">
      <c r="B24" s="29" t="s">
        <v>345</v>
      </c>
      <c r="C24" s="129">
        <v>177195695</v>
      </c>
      <c r="D24" s="129">
        <v>320637493.9799999</v>
      </c>
      <c r="E24" s="133">
        <v>11277365.350000001</v>
      </c>
      <c r="F24" s="133">
        <v>10850530.720000001</v>
      </c>
      <c r="G24" s="133">
        <v>17279743.520000003</v>
      </c>
      <c r="H24" s="133">
        <v>23320627.02</v>
      </c>
      <c r="I24" s="133">
        <v>21418894.280000001</v>
      </c>
      <c r="J24" s="133">
        <v>24214616.279999997</v>
      </c>
      <c r="K24" s="133">
        <v>49696186.120000005</v>
      </c>
      <c r="L24" s="133">
        <v>18931239.739999998</v>
      </c>
      <c r="M24" s="133">
        <v>35128258.329999998</v>
      </c>
      <c r="N24" s="133">
        <v>34742825.149999999</v>
      </c>
      <c r="O24" s="133">
        <v>30133077.349999998</v>
      </c>
      <c r="P24" s="133">
        <v>37955443.890000001</v>
      </c>
      <c r="Q24" s="129">
        <f t="shared" si="0"/>
        <v>314948807.75</v>
      </c>
      <c r="T24" s="12"/>
      <c r="U24" s="12"/>
      <c r="V24" s="12"/>
      <c r="W24" s="5"/>
    </row>
    <row r="25" spans="2:23" x14ac:dyDescent="0.25">
      <c r="B25" s="7" t="s">
        <v>250</v>
      </c>
      <c r="C25" s="129">
        <v>71429437</v>
      </c>
      <c r="D25" s="129">
        <v>74169745</v>
      </c>
      <c r="E25" s="129">
        <v>3827378.61</v>
      </c>
      <c r="F25" s="129">
        <v>5257396.87</v>
      </c>
      <c r="G25" s="129">
        <v>5508595.9700000007</v>
      </c>
      <c r="H25" s="129">
        <v>4877469.79</v>
      </c>
      <c r="I25" s="129">
        <v>4737478.9000000004</v>
      </c>
      <c r="J25" s="129">
        <v>6019290.7199999997</v>
      </c>
      <c r="K25" s="129">
        <v>5396033.6800000006</v>
      </c>
      <c r="L25" s="129">
        <v>5526727.0700000003</v>
      </c>
      <c r="M25" s="129">
        <v>4626581.09</v>
      </c>
      <c r="N25" s="129">
        <v>6781792.790000001</v>
      </c>
      <c r="O25" s="129">
        <v>10917109.77</v>
      </c>
      <c r="P25" s="133">
        <v>8000988.4299999997</v>
      </c>
      <c r="Q25" s="129">
        <f t="shared" si="0"/>
        <v>71476843.689999998</v>
      </c>
      <c r="T25" s="12"/>
      <c r="U25" s="12"/>
      <c r="V25" s="12"/>
      <c r="W25" s="5"/>
    </row>
    <row r="26" spans="2:23" x14ac:dyDescent="0.25">
      <c r="B26" s="28" t="s">
        <v>116</v>
      </c>
      <c r="C26" s="128">
        <f t="shared" ref="C26" si="3">SUM(C27:C33)</f>
        <v>60700965025</v>
      </c>
      <c r="D26" s="128">
        <v>69486381167.98999</v>
      </c>
      <c r="E26" s="128">
        <v>4118252427.9899998</v>
      </c>
      <c r="F26" s="128">
        <v>4353527986.2700005</v>
      </c>
      <c r="G26" s="128">
        <v>5007385584.1999998</v>
      </c>
      <c r="H26" s="128">
        <v>5356462208.9099998</v>
      </c>
      <c r="I26" s="128">
        <v>4768201243.5199995</v>
      </c>
      <c r="J26" s="128">
        <v>5353698755.6800003</v>
      </c>
      <c r="K26" s="128">
        <v>4891904721.04</v>
      </c>
      <c r="L26" s="128">
        <v>5280330372.4799986</v>
      </c>
      <c r="M26" s="128">
        <v>6586621761.5599995</v>
      </c>
      <c r="N26" s="128">
        <v>5267123369.5200005</v>
      </c>
      <c r="O26" s="128">
        <v>5699508444.8100004</v>
      </c>
      <c r="P26" s="128">
        <v>11488775128.51</v>
      </c>
      <c r="Q26" s="128">
        <f t="shared" si="0"/>
        <v>68171792004.489998</v>
      </c>
      <c r="T26" s="12"/>
      <c r="U26" s="12"/>
      <c r="V26" s="12"/>
      <c r="W26" s="5"/>
    </row>
    <row r="27" spans="2:23" x14ac:dyDescent="0.25">
      <c r="B27" s="29" t="s">
        <v>117</v>
      </c>
      <c r="C27" s="129">
        <v>30411775911</v>
      </c>
      <c r="D27" s="129">
        <v>34286528901.649994</v>
      </c>
      <c r="E27" s="133">
        <v>1981530899.3099999</v>
      </c>
      <c r="F27" s="133">
        <v>2009324180.3399999</v>
      </c>
      <c r="G27" s="133">
        <v>2147890558.2000003</v>
      </c>
      <c r="H27" s="133">
        <v>2462432650.3200002</v>
      </c>
      <c r="I27" s="133">
        <v>2391553503.9300003</v>
      </c>
      <c r="J27" s="133">
        <v>2336412523.7799997</v>
      </c>
      <c r="K27" s="133">
        <v>2213629505.4099998</v>
      </c>
      <c r="L27" s="133">
        <v>2738910426.2799997</v>
      </c>
      <c r="M27" s="133">
        <v>3099722154.8999996</v>
      </c>
      <c r="N27" s="133">
        <v>2899908933.4700007</v>
      </c>
      <c r="O27" s="133">
        <v>3181234795.7600007</v>
      </c>
      <c r="P27" s="129">
        <v>6216352882.5799999</v>
      </c>
      <c r="Q27" s="129">
        <f t="shared" si="0"/>
        <v>33678903014.280006</v>
      </c>
      <c r="T27" s="12"/>
      <c r="U27" s="12"/>
      <c r="V27" s="12"/>
      <c r="W27" s="5"/>
    </row>
    <row r="28" spans="2:23" x14ac:dyDescent="0.25">
      <c r="B28" s="29" t="s">
        <v>274</v>
      </c>
      <c r="C28" s="129">
        <v>1533425455</v>
      </c>
      <c r="D28" s="129">
        <v>1123366600.74</v>
      </c>
      <c r="E28" s="133">
        <v>63442119.520000003</v>
      </c>
      <c r="F28" s="133">
        <v>75319984.840000004</v>
      </c>
      <c r="G28" s="133">
        <v>81628131.219999984</v>
      </c>
      <c r="H28" s="133">
        <v>81558683.280000016</v>
      </c>
      <c r="I28" s="133">
        <v>92439772.720000014</v>
      </c>
      <c r="J28" s="133">
        <v>79074631.040000007</v>
      </c>
      <c r="K28" s="133">
        <v>78474816.349999994</v>
      </c>
      <c r="L28" s="133">
        <v>80409854.560000002</v>
      </c>
      <c r="M28" s="133">
        <v>81636694.120000005</v>
      </c>
      <c r="N28" s="133">
        <v>79829294.030000001</v>
      </c>
      <c r="O28" s="133">
        <v>92313806.480000004</v>
      </c>
      <c r="P28" s="129">
        <v>224535160.16</v>
      </c>
      <c r="Q28" s="129">
        <f t="shared" si="0"/>
        <v>1110662948.3199999</v>
      </c>
      <c r="T28" s="12"/>
      <c r="U28" s="12"/>
      <c r="V28" s="12"/>
      <c r="W28" s="5"/>
    </row>
    <row r="29" spans="2:23" x14ac:dyDescent="0.25">
      <c r="B29" s="29" t="s">
        <v>118</v>
      </c>
      <c r="C29" s="129">
        <v>20384001723</v>
      </c>
      <c r="D29" s="129">
        <v>23870110959.630001</v>
      </c>
      <c r="E29" s="133">
        <v>1654440848.5599999</v>
      </c>
      <c r="F29" s="133">
        <v>1645820926.03</v>
      </c>
      <c r="G29" s="133">
        <v>2330442992.9900002</v>
      </c>
      <c r="H29" s="133">
        <v>1916572320.2400002</v>
      </c>
      <c r="I29" s="133">
        <v>1751227846.6599998</v>
      </c>
      <c r="J29" s="133">
        <v>2389056370.75</v>
      </c>
      <c r="K29" s="133">
        <v>1660188723.3500001</v>
      </c>
      <c r="L29" s="133">
        <v>1850899002.29</v>
      </c>
      <c r="M29" s="133">
        <v>2220747637.6900001</v>
      </c>
      <c r="N29" s="133">
        <v>1579274801.3699999</v>
      </c>
      <c r="O29" s="133">
        <v>1636639179.3399999</v>
      </c>
      <c r="P29" s="129">
        <v>2779978546.2600002</v>
      </c>
      <c r="Q29" s="129">
        <f t="shared" si="0"/>
        <v>23415289195.529999</v>
      </c>
      <c r="T29" s="12"/>
      <c r="U29" s="12"/>
      <c r="V29" s="12"/>
      <c r="W29" s="5"/>
    </row>
    <row r="30" spans="2:23" x14ac:dyDescent="0.25">
      <c r="B30" s="29" t="s">
        <v>119</v>
      </c>
      <c r="C30" s="129">
        <v>1357523044</v>
      </c>
      <c r="D30" s="129">
        <v>1955634523.5399997</v>
      </c>
      <c r="E30" s="133">
        <v>103214738.61</v>
      </c>
      <c r="F30" s="133">
        <v>105690665.81</v>
      </c>
      <c r="G30" s="133">
        <v>105130388.98999999</v>
      </c>
      <c r="H30" s="133">
        <v>105391134.12</v>
      </c>
      <c r="I30" s="133">
        <v>176303843.14999998</v>
      </c>
      <c r="J30" s="133">
        <v>107806571.56999999</v>
      </c>
      <c r="K30" s="133">
        <v>106935425.06</v>
      </c>
      <c r="L30" s="133">
        <v>106875421.95</v>
      </c>
      <c r="M30" s="133">
        <v>634904766.18000007</v>
      </c>
      <c r="N30" s="133">
        <v>108531171.70999999</v>
      </c>
      <c r="O30" s="133">
        <v>111513153.92999999</v>
      </c>
      <c r="P30" s="129">
        <v>176154164.76999998</v>
      </c>
      <c r="Q30" s="129">
        <f t="shared" si="0"/>
        <v>1948451445.8500001</v>
      </c>
      <c r="T30" s="12"/>
      <c r="U30" s="12"/>
      <c r="V30" s="12"/>
      <c r="W30" s="5"/>
    </row>
    <row r="31" spans="2:23" x14ac:dyDescent="0.25">
      <c r="B31" s="29" t="s">
        <v>120</v>
      </c>
      <c r="C31" s="129">
        <v>3043332414</v>
      </c>
      <c r="D31" s="129">
        <v>3645263890.77</v>
      </c>
      <c r="E31" s="133">
        <v>147706077.56</v>
      </c>
      <c r="F31" s="133">
        <v>168686843.91999999</v>
      </c>
      <c r="G31" s="133">
        <v>162932753.30000001</v>
      </c>
      <c r="H31" s="133">
        <v>242535251.29999998</v>
      </c>
      <c r="I31" s="133">
        <v>176881132.49000001</v>
      </c>
      <c r="J31" s="133">
        <v>250483541.06000003</v>
      </c>
      <c r="K31" s="133">
        <v>219926279.77999997</v>
      </c>
      <c r="L31" s="133">
        <v>229705952.16</v>
      </c>
      <c r="M31" s="133">
        <v>367858966.89000005</v>
      </c>
      <c r="N31" s="133">
        <v>152742285.28999996</v>
      </c>
      <c r="O31" s="133">
        <v>265786174.10999995</v>
      </c>
      <c r="P31" s="129">
        <v>1050177885.0500001</v>
      </c>
      <c r="Q31" s="129">
        <f t="shared" si="0"/>
        <v>3435423142.9100003</v>
      </c>
      <c r="T31" s="12"/>
      <c r="U31" s="12"/>
      <c r="V31" s="12"/>
      <c r="W31" s="5"/>
    </row>
    <row r="32" spans="2:23" x14ac:dyDescent="0.25">
      <c r="B32" s="29" t="s">
        <v>310</v>
      </c>
      <c r="C32" s="129">
        <v>74079168</v>
      </c>
      <c r="D32" s="129">
        <v>70315350.849999994</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3" ht="30" x14ac:dyDescent="0.25">
      <c r="B33" s="23" t="s">
        <v>251</v>
      </c>
      <c r="C33" s="129">
        <v>3896827310</v>
      </c>
      <c r="D33" s="129">
        <v>4535160940.8100004</v>
      </c>
      <c r="E33" s="133">
        <v>162127399.43000001</v>
      </c>
      <c r="F33" s="133">
        <v>342895040.32999998</v>
      </c>
      <c r="G33" s="133">
        <v>173570414.5</v>
      </c>
      <c r="H33" s="133">
        <v>542181824.64999998</v>
      </c>
      <c r="I33" s="133">
        <v>174004799.56999999</v>
      </c>
      <c r="J33" s="133">
        <v>185074772.48000002</v>
      </c>
      <c r="K33" s="133">
        <v>606959626.09000003</v>
      </c>
      <c r="L33" s="133">
        <v>267739370.24000001</v>
      </c>
      <c r="M33" s="133">
        <v>175961196.78</v>
      </c>
      <c r="N33" s="133">
        <v>441046538.64999998</v>
      </c>
      <c r="O33" s="133">
        <v>406230990.19</v>
      </c>
      <c r="P33" s="129">
        <v>1035786144.6900001</v>
      </c>
      <c r="Q33" s="129">
        <f t="shared" si="0"/>
        <v>4513578117.6000004</v>
      </c>
      <c r="T33" s="12"/>
      <c r="U33" s="12"/>
      <c r="V33" s="12"/>
      <c r="W33" s="5"/>
    </row>
    <row r="34" spans="2:23" x14ac:dyDescent="0.25">
      <c r="B34" s="24" t="s">
        <v>122</v>
      </c>
      <c r="C34" s="140">
        <f>C35+C39+C45+C47+C52+C55+C61+C63+C65</f>
        <v>268623884854</v>
      </c>
      <c r="D34" s="140">
        <v>271733516596.95999</v>
      </c>
      <c r="E34" s="127">
        <v>13240169530.660002</v>
      </c>
      <c r="F34" s="127">
        <v>18444792214.330002</v>
      </c>
      <c r="G34" s="127">
        <v>26859693188.859993</v>
      </c>
      <c r="H34" s="127">
        <v>22071323832.380001</v>
      </c>
      <c r="I34" s="127">
        <v>17009254422.07</v>
      </c>
      <c r="J34" s="127">
        <v>21336003357.949997</v>
      </c>
      <c r="K34" s="127">
        <v>16194186884.790001</v>
      </c>
      <c r="L34" s="127">
        <v>20668385705.09</v>
      </c>
      <c r="M34" s="127">
        <v>19960123382.429996</v>
      </c>
      <c r="N34" s="127">
        <v>25931265076.610001</v>
      </c>
      <c r="O34" s="127">
        <v>18608996252.869999</v>
      </c>
      <c r="P34" s="127">
        <v>48544661243.279999</v>
      </c>
      <c r="Q34" s="127">
        <f t="shared" si="0"/>
        <v>268868855091.31998</v>
      </c>
      <c r="T34" s="12"/>
      <c r="U34" s="12"/>
      <c r="V34" s="12"/>
      <c r="W34" s="5"/>
    </row>
    <row r="35" spans="2:23" x14ac:dyDescent="0.25">
      <c r="B35" s="28" t="s">
        <v>275</v>
      </c>
      <c r="C35" s="132">
        <f t="shared" ref="C35" si="4">SUM(C36:C38)</f>
        <v>24181094950</v>
      </c>
      <c r="D35" s="132">
        <v>29546765561.960003</v>
      </c>
      <c r="E35" s="128">
        <v>580337100.13</v>
      </c>
      <c r="F35" s="128">
        <v>1541475247.6199999</v>
      </c>
      <c r="G35" s="128">
        <v>3243479552.6099997</v>
      </c>
      <c r="H35" s="128">
        <v>4696937788.71</v>
      </c>
      <c r="I35" s="128">
        <v>3432821571.4400001</v>
      </c>
      <c r="J35" s="128">
        <v>2151621009.4200001</v>
      </c>
      <c r="K35" s="128">
        <v>2541325135.4199996</v>
      </c>
      <c r="L35" s="128">
        <v>3035500088.3699994</v>
      </c>
      <c r="M35" s="128">
        <v>2271194799.79</v>
      </c>
      <c r="N35" s="128">
        <v>1562392235.6600001</v>
      </c>
      <c r="O35" s="128">
        <v>2221121039.5100002</v>
      </c>
      <c r="P35" s="128">
        <v>2050911553.4099998</v>
      </c>
      <c r="Q35" s="128">
        <f t="shared" si="0"/>
        <v>29329117122.09</v>
      </c>
      <c r="T35" s="12"/>
      <c r="U35" s="12"/>
      <c r="V35" s="12"/>
      <c r="W35" s="5"/>
    </row>
    <row r="36" spans="2:23" x14ac:dyDescent="0.25">
      <c r="B36" s="29" t="s">
        <v>124</v>
      </c>
      <c r="C36" s="133">
        <v>22306765070</v>
      </c>
      <c r="D36" s="133">
        <v>27619987777.010002</v>
      </c>
      <c r="E36" s="133">
        <v>500538807.62</v>
      </c>
      <c r="F36" s="133">
        <v>1423094617.97</v>
      </c>
      <c r="G36" s="133">
        <v>3096412145.5099998</v>
      </c>
      <c r="H36" s="133">
        <v>4580080519.4000006</v>
      </c>
      <c r="I36" s="133">
        <v>3311121724.54</v>
      </c>
      <c r="J36" s="133">
        <v>2009277841</v>
      </c>
      <c r="K36" s="133">
        <v>2427925252.1399994</v>
      </c>
      <c r="L36" s="133">
        <v>2931679997.0699997</v>
      </c>
      <c r="M36" s="133">
        <v>2028423926.8199999</v>
      </c>
      <c r="N36" s="133">
        <v>1299225136.3800001</v>
      </c>
      <c r="O36" s="133">
        <v>2055561290.1500001</v>
      </c>
      <c r="P36" s="133">
        <v>1831826510</v>
      </c>
      <c r="Q36" s="129">
        <f t="shared" si="0"/>
        <v>27495167768.600002</v>
      </c>
      <c r="T36" s="12"/>
      <c r="U36" s="12"/>
      <c r="V36" s="12"/>
      <c r="W36" s="5"/>
    </row>
    <row r="37" spans="2:23" x14ac:dyDescent="0.25">
      <c r="B37" s="29" t="s">
        <v>125</v>
      </c>
      <c r="C37" s="133">
        <v>1632201836</v>
      </c>
      <c r="D37" s="133">
        <v>1624092200.8300002</v>
      </c>
      <c r="E37" s="133">
        <v>70258801.75</v>
      </c>
      <c r="F37" s="133">
        <v>106986942.56</v>
      </c>
      <c r="G37" s="133">
        <v>117405724.11</v>
      </c>
      <c r="H37" s="133">
        <v>97117659.909999996</v>
      </c>
      <c r="I37" s="133">
        <v>106894503.72999999</v>
      </c>
      <c r="J37" s="133">
        <v>122185970.08</v>
      </c>
      <c r="K37" s="133">
        <v>90028706.150000006</v>
      </c>
      <c r="L37" s="133">
        <v>84189499.180000007</v>
      </c>
      <c r="M37" s="133">
        <v>221816010.26000002</v>
      </c>
      <c r="N37" s="133">
        <v>243552304.33000001</v>
      </c>
      <c r="O37" s="133">
        <v>138850631.06</v>
      </c>
      <c r="P37" s="133">
        <v>182798703.62</v>
      </c>
      <c r="Q37" s="129">
        <f t="shared" si="0"/>
        <v>1582085456.7399998</v>
      </c>
      <c r="T37" s="12"/>
      <c r="U37" s="12"/>
      <c r="V37" s="12"/>
      <c r="W37" s="5"/>
    </row>
    <row r="38" spans="2:23" x14ac:dyDescent="0.25">
      <c r="B38" s="29" t="s">
        <v>311</v>
      </c>
      <c r="C38" s="133">
        <v>242128044</v>
      </c>
      <c r="D38" s="133">
        <v>302685584.11999995</v>
      </c>
      <c r="E38" s="133">
        <v>9539490.7599999998</v>
      </c>
      <c r="F38" s="133">
        <v>11393687.09</v>
      </c>
      <c r="G38" s="133">
        <v>29661682.989999998</v>
      </c>
      <c r="H38" s="133">
        <v>19739609.399999999</v>
      </c>
      <c r="I38" s="133">
        <v>14805343.17</v>
      </c>
      <c r="J38" s="133">
        <v>20157198.34</v>
      </c>
      <c r="K38" s="133">
        <v>23371177.130000003</v>
      </c>
      <c r="L38" s="133">
        <v>19630592.119999997</v>
      </c>
      <c r="M38" s="133">
        <v>20954862.710000001</v>
      </c>
      <c r="N38" s="133">
        <v>19614794.949999999</v>
      </c>
      <c r="O38" s="133">
        <v>26709118.300000001</v>
      </c>
      <c r="P38" s="133">
        <v>36286339.789999999</v>
      </c>
      <c r="Q38" s="129">
        <f t="shared" si="0"/>
        <v>251863896.75000003</v>
      </c>
      <c r="T38" s="12"/>
      <c r="U38" s="12"/>
      <c r="V38" s="12"/>
      <c r="W38" s="5"/>
    </row>
    <row r="39" spans="2:23" x14ac:dyDescent="0.25">
      <c r="B39" s="28" t="s">
        <v>126</v>
      </c>
      <c r="C39" s="132">
        <f>SUM(C40:C44)</f>
        <v>18352875264</v>
      </c>
      <c r="D39" s="132">
        <v>21337375095.23</v>
      </c>
      <c r="E39" s="128">
        <v>1255702015.3400002</v>
      </c>
      <c r="F39" s="128">
        <v>1077548803.72</v>
      </c>
      <c r="G39" s="128">
        <v>1489756371.6700001</v>
      </c>
      <c r="H39" s="128">
        <v>1486300247.1600001</v>
      </c>
      <c r="I39" s="128">
        <v>1495944776.21</v>
      </c>
      <c r="J39" s="128">
        <v>1476703666.5599999</v>
      </c>
      <c r="K39" s="128">
        <v>1251575102.05</v>
      </c>
      <c r="L39" s="128">
        <v>1853245951.6999998</v>
      </c>
      <c r="M39" s="128">
        <v>1206513398.47</v>
      </c>
      <c r="N39" s="128">
        <v>1564936602.5599999</v>
      </c>
      <c r="O39" s="128">
        <v>1858659903.3599999</v>
      </c>
      <c r="P39" s="128">
        <v>4937606287.6199989</v>
      </c>
      <c r="Q39" s="128">
        <f t="shared" si="0"/>
        <v>20954493126.419998</v>
      </c>
      <c r="T39" s="12"/>
      <c r="U39" s="12"/>
      <c r="V39" s="12"/>
      <c r="W39" s="5"/>
    </row>
    <row r="40" spans="2:23" x14ac:dyDescent="0.25">
      <c r="B40" s="29" t="s">
        <v>127</v>
      </c>
      <c r="C40" s="133">
        <v>10685424905</v>
      </c>
      <c r="D40" s="133">
        <v>16189786181.66</v>
      </c>
      <c r="E40" s="133">
        <v>932492454.61000001</v>
      </c>
      <c r="F40" s="133">
        <v>765435710.32000005</v>
      </c>
      <c r="G40" s="133">
        <v>1111285931.8499999</v>
      </c>
      <c r="H40" s="133">
        <v>1141476277</v>
      </c>
      <c r="I40" s="133">
        <v>984809257.54999995</v>
      </c>
      <c r="J40" s="133">
        <v>1147969303.6999998</v>
      </c>
      <c r="K40" s="133">
        <v>885877585.36999989</v>
      </c>
      <c r="L40" s="133">
        <v>1514910496.04</v>
      </c>
      <c r="M40" s="133">
        <v>870132188.42000008</v>
      </c>
      <c r="N40" s="133">
        <v>1028287976.24</v>
      </c>
      <c r="O40" s="133">
        <v>1263408366.0799999</v>
      </c>
      <c r="P40" s="133">
        <v>4260513573.0499997</v>
      </c>
      <c r="Q40" s="129">
        <f t="shared" si="0"/>
        <v>15906599120.23</v>
      </c>
      <c r="T40" s="12"/>
      <c r="U40" s="12"/>
      <c r="V40" s="12"/>
      <c r="W40" s="5"/>
    </row>
    <row r="41" spans="2:23" x14ac:dyDescent="0.25">
      <c r="B41" s="29" t="s">
        <v>128</v>
      </c>
      <c r="C41" s="133">
        <v>186316699</v>
      </c>
      <c r="D41" s="133">
        <v>218389168.56</v>
      </c>
      <c r="E41" s="133">
        <v>6741804</v>
      </c>
      <c r="F41" s="133">
        <v>6741804</v>
      </c>
      <c r="G41" s="133">
        <v>20342915</v>
      </c>
      <c r="H41" s="133">
        <v>16140045</v>
      </c>
      <c r="I41" s="133">
        <v>14891716</v>
      </c>
      <c r="J41" s="133">
        <v>12090804</v>
      </c>
      <c r="K41" s="133">
        <v>23367490.560000002</v>
      </c>
      <c r="L41" s="133">
        <v>13099935</v>
      </c>
      <c r="M41" s="133">
        <v>11090804</v>
      </c>
      <c r="N41" s="133">
        <v>11635944.660000004</v>
      </c>
      <c r="O41" s="133">
        <v>12910804</v>
      </c>
      <c r="P41" s="133">
        <v>7725733</v>
      </c>
      <c r="Q41" s="129">
        <f t="shared" si="0"/>
        <v>156779799.22</v>
      </c>
      <c r="T41" s="12"/>
      <c r="U41" s="12"/>
      <c r="V41" s="12"/>
      <c r="W41" s="5"/>
    </row>
    <row r="42" spans="2:23" x14ac:dyDescent="0.25">
      <c r="B42" s="29" t="s">
        <v>346</v>
      </c>
      <c r="C42" s="133">
        <v>168700000</v>
      </c>
      <c r="D42" s="133">
        <v>300590000</v>
      </c>
      <c r="E42" s="133">
        <v>0</v>
      </c>
      <c r="F42" s="133">
        <v>0</v>
      </c>
      <c r="G42" s="133">
        <v>0</v>
      </c>
      <c r="H42" s="133">
        <v>0</v>
      </c>
      <c r="I42" s="133">
        <v>0</v>
      </c>
      <c r="J42" s="133">
        <v>0</v>
      </c>
      <c r="K42" s="133">
        <v>0</v>
      </c>
      <c r="L42" s="133">
        <v>0</v>
      </c>
      <c r="M42" s="133">
        <v>0</v>
      </c>
      <c r="N42" s="133">
        <v>0</v>
      </c>
      <c r="O42" s="133">
        <v>0</v>
      </c>
      <c r="P42" s="133">
        <v>300590000</v>
      </c>
      <c r="Q42" s="129">
        <f t="shared" si="0"/>
        <v>300590000</v>
      </c>
      <c r="T42" s="12"/>
      <c r="U42" s="12"/>
      <c r="V42" s="12"/>
      <c r="W42" s="5"/>
    </row>
    <row r="43" spans="2:23" x14ac:dyDescent="0.25">
      <c r="B43" s="29" t="s">
        <v>312</v>
      </c>
      <c r="C43" s="133">
        <v>482534089</v>
      </c>
      <c r="D43" s="133">
        <v>278337054</v>
      </c>
      <c r="E43" s="133">
        <v>15504562.970000001</v>
      </c>
      <c r="F43" s="133">
        <v>15890236.060000001</v>
      </c>
      <c r="G43" s="133">
        <v>15624782.189999999</v>
      </c>
      <c r="H43" s="133">
        <v>16179530.77</v>
      </c>
      <c r="I43" s="133">
        <v>27824106.869999997</v>
      </c>
      <c r="J43" s="133">
        <v>16290117.18</v>
      </c>
      <c r="K43" s="133">
        <v>17320233.07</v>
      </c>
      <c r="L43" s="133">
        <v>17306238.259999998</v>
      </c>
      <c r="M43" s="133">
        <v>19908747.009999998</v>
      </c>
      <c r="N43" s="133">
        <v>33276337.899999999</v>
      </c>
      <c r="O43" s="133">
        <v>20217970.34</v>
      </c>
      <c r="P43" s="133">
        <v>45005199.149999999</v>
      </c>
      <c r="Q43" s="129">
        <f t="shared" si="0"/>
        <v>260348061.76999998</v>
      </c>
      <c r="T43" s="12"/>
      <c r="U43" s="12"/>
      <c r="V43" s="12"/>
      <c r="W43" s="5"/>
    </row>
    <row r="44" spans="2:23" x14ac:dyDescent="0.25">
      <c r="B44" s="29" t="s">
        <v>129</v>
      </c>
      <c r="C44" s="133">
        <v>6829899571</v>
      </c>
      <c r="D44" s="133">
        <v>4350272691.0099993</v>
      </c>
      <c r="E44" s="133">
        <v>300963193.75999999</v>
      </c>
      <c r="F44" s="133">
        <v>289481053.33999997</v>
      </c>
      <c r="G44" s="133">
        <v>342502742.63</v>
      </c>
      <c r="H44" s="133">
        <v>312504394.39000005</v>
      </c>
      <c r="I44" s="133">
        <v>468419695.78999996</v>
      </c>
      <c r="J44" s="133">
        <v>300353441.68000001</v>
      </c>
      <c r="K44" s="133">
        <v>325009793.05000001</v>
      </c>
      <c r="L44" s="133">
        <v>307929282.39999998</v>
      </c>
      <c r="M44" s="133">
        <v>305381659.04000002</v>
      </c>
      <c r="N44" s="133">
        <v>491736343.76000005</v>
      </c>
      <c r="O44" s="133">
        <v>562122762.94000006</v>
      </c>
      <c r="P44" s="133">
        <v>323771782.42000008</v>
      </c>
      <c r="Q44" s="129">
        <f t="shared" si="0"/>
        <v>4330176145.2000008</v>
      </c>
      <c r="T44" s="12"/>
      <c r="U44" s="12"/>
      <c r="V44" s="12"/>
      <c r="W44" s="5"/>
    </row>
    <row r="45" spans="2:23" x14ac:dyDescent="0.25">
      <c r="B45" s="28" t="s">
        <v>130</v>
      </c>
      <c r="C45" s="132">
        <f t="shared" ref="C45" si="5">SUM(C46)</f>
        <v>7309972466</v>
      </c>
      <c r="D45" s="132">
        <v>7316847803.250001</v>
      </c>
      <c r="E45" s="128">
        <v>212600667.34</v>
      </c>
      <c r="F45" s="128">
        <v>1047502817.1799999</v>
      </c>
      <c r="G45" s="128">
        <v>583693686.1099999</v>
      </c>
      <c r="H45" s="128">
        <v>477592523.68000001</v>
      </c>
      <c r="I45" s="128">
        <v>864048086.70999992</v>
      </c>
      <c r="J45" s="128">
        <v>1151667300.9499998</v>
      </c>
      <c r="K45" s="128">
        <v>234443458.28</v>
      </c>
      <c r="L45" s="128">
        <v>244348564.13999999</v>
      </c>
      <c r="M45" s="128">
        <v>268876224.63</v>
      </c>
      <c r="N45" s="128">
        <v>219697740.57999998</v>
      </c>
      <c r="O45" s="128">
        <v>557585363.11000001</v>
      </c>
      <c r="P45" s="128">
        <v>1434123521.28</v>
      </c>
      <c r="Q45" s="128">
        <f t="shared" si="0"/>
        <v>7296179953.9899988</v>
      </c>
      <c r="T45" s="12"/>
      <c r="U45" s="12"/>
      <c r="V45" s="12"/>
      <c r="W45" s="5"/>
    </row>
    <row r="46" spans="2:23" x14ac:dyDescent="0.25">
      <c r="B46" s="29" t="s">
        <v>131</v>
      </c>
      <c r="C46" s="133">
        <v>7309972466</v>
      </c>
      <c r="D46" s="133">
        <v>7316847803.250001</v>
      </c>
      <c r="E46" s="133">
        <v>212600667.34</v>
      </c>
      <c r="F46" s="133">
        <v>1047502817.1799999</v>
      </c>
      <c r="G46" s="133">
        <v>583693686.1099999</v>
      </c>
      <c r="H46" s="133">
        <v>477592523.68000001</v>
      </c>
      <c r="I46" s="133">
        <v>864048086.70999992</v>
      </c>
      <c r="J46" s="133">
        <v>1151667300.9499998</v>
      </c>
      <c r="K46" s="133">
        <v>234443458.28</v>
      </c>
      <c r="L46" s="133">
        <v>244348564.13999999</v>
      </c>
      <c r="M46" s="133">
        <v>268876224.63</v>
      </c>
      <c r="N46" s="133">
        <v>219697740.57999998</v>
      </c>
      <c r="O46" s="133">
        <v>557585363.11000001</v>
      </c>
      <c r="P46" s="133">
        <v>1434123521.28</v>
      </c>
      <c r="Q46" s="129">
        <f t="shared" si="0"/>
        <v>7296179953.9899988</v>
      </c>
      <c r="T46" s="12"/>
      <c r="U46" s="12"/>
      <c r="V46" s="12"/>
      <c r="W46" s="5"/>
    </row>
    <row r="47" spans="2:23" x14ac:dyDescent="0.25">
      <c r="B47" s="28" t="s">
        <v>276</v>
      </c>
      <c r="C47" s="132">
        <f t="shared" ref="C47" si="6">SUM(C48:C51)</f>
        <v>92264417778</v>
      </c>
      <c r="D47" s="132">
        <v>109128267062.00999</v>
      </c>
      <c r="E47" s="132">
        <v>7194622474.1300001</v>
      </c>
      <c r="F47" s="132">
        <v>8473180693.29</v>
      </c>
      <c r="G47" s="132">
        <v>7197089608.5799999</v>
      </c>
      <c r="H47" s="132">
        <v>7313415289.6300001</v>
      </c>
      <c r="I47" s="132">
        <v>7314609607.3900003</v>
      </c>
      <c r="J47" s="132">
        <v>7519496166.8299999</v>
      </c>
      <c r="K47" s="132">
        <v>7304366958.5199995</v>
      </c>
      <c r="L47" s="132">
        <v>7287703772.7200003</v>
      </c>
      <c r="M47" s="132">
        <v>11603249093.130001</v>
      </c>
      <c r="N47" s="132">
        <v>7370294723.0999985</v>
      </c>
      <c r="O47" s="132">
        <v>7420107121.499999</v>
      </c>
      <c r="P47" s="132">
        <v>22858061058.169998</v>
      </c>
      <c r="Q47" s="128">
        <f t="shared" si="0"/>
        <v>108856196566.99001</v>
      </c>
      <c r="T47" s="12"/>
      <c r="U47" s="12"/>
      <c r="V47" s="12"/>
      <c r="W47" s="5"/>
    </row>
    <row r="48" spans="2:23" x14ac:dyDescent="0.25">
      <c r="B48" s="29" t="s">
        <v>135</v>
      </c>
      <c r="C48" s="133">
        <v>612761765</v>
      </c>
      <c r="D48" s="133">
        <v>628217208.00999999</v>
      </c>
      <c r="E48" s="133">
        <v>24914394.969999999</v>
      </c>
      <c r="F48" s="133">
        <v>46291654.719999999</v>
      </c>
      <c r="G48" s="133">
        <v>41308917.330000006</v>
      </c>
      <c r="H48" s="133">
        <v>42572092</v>
      </c>
      <c r="I48" s="133">
        <v>42486285.43</v>
      </c>
      <c r="J48" s="133">
        <v>36408033.530000001</v>
      </c>
      <c r="K48" s="133">
        <v>37524567.329999998</v>
      </c>
      <c r="L48" s="133">
        <v>79195038.460000008</v>
      </c>
      <c r="M48" s="133">
        <v>38997824.68</v>
      </c>
      <c r="N48" s="133">
        <v>59414225.529999994</v>
      </c>
      <c r="O48" s="133">
        <v>42241345.329999998</v>
      </c>
      <c r="P48" s="133">
        <v>125809277.86</v>
      </c>
      <c r="Q48" s="129">
        <f t="shared" si="0"/>
        <v>617163657.16999996</v>
      </c>
      <c r="T48" s="12"/>
      <c r="U48" s="12"/>
      <c r="V48" s="12"/>
      <c r="W48" s="5"/>
    </row>
    <row r="49" spans="2:23" x14ac:dyDescent="0.25">
      <c r="B49" s="29" t="s">
        <v>313</v>
      </c>
      <c r="C49" s="133">
        <v>89379551278</v>
      </c>
      <c r="D49" s="133">
        <v>106580259048.8</v>
      </c>
      <c r="E49" s="133">
        <v>7077622520.5</v>
      </c>
      <c r="F49" s="133">
        <v>8334182408.7600002</v>
      </c>
      <c r="G49" s="133">
        <v>7033332744.7799997</v>
      </c>
      <c r="H49" s="133">
        <v>7146238559.46</v>
      </c>
      <c r="I49" s="133">
        <v>7080709656.04</v>
      </c>
      <c r="J49" s="133">
        <v>7360743334.4099998</v>
      </c>
      <c r="K49" s="133">
        <v>7144581631.4099998</v>
      </c>
      <c r="L49" s="133">
        <v>7094985667.21</v>
      </c>
      <c r="M49" s="133">
        <v>11461667761.09</v>
      </c>
      <c r="N49" s="133">
        <v>7186367559.5899992</v>
      </c>
      <c r="O49" s="133">
        <v>7126977438.1499996</v>
      </c>
      <c r="P49" s="133">
        <v>22495182172.609997</v>
      </c>
      <c r="Q49" s="129">
        <f t="shared" si="0"/>
        <v>106542591454.00999</v>
      </c>
      <c r="T49" s="12"/>
      <c r="U49" s="12"/>
      <c r="V49" s="12"/>
      <c r="W49" s="5"/>
    </row>
    <row r="50" spans="2:23" x14ac:dyDescent="0.25">
      <c r="B50" s="29" t="s">
        <v>314</v>
      </c>
      <c r="C50" s="133">
        <v>3431474</v>
      </c>
      <c r="D50" s="133">
        <v>49011079</v>
      </c>
      <c r="E50" s="133">
        <v>0</v>
      </c>
      <c r="F50" s="133">
        <v>3012540.86</v>
      </c>
      <c r="G50" s="133">
        <v>0</v>
      </c>
      <c r="H50" s="133">
        <v>31262300.280000001</v>
      </c>
      <c r="I50" s="133">
        <v>556189.49</v>
      </c>
      <c r="J50" s="133">
        <v>0</v>
      </c>
      <c r="K50" s="133">
        <v>1140654.1599999999</v>
      </c>
      <c r="L50" s="133">
        <v>681012.8</v>
      </c>
      <c r="M50" s="133">
        <v>0</v>
      </c>
      <c r="N50" s="133">
        <v>0</v>
      </c>
      <c r="O50" s="133">
        <v>11237014.98</v>
      </c>
      <c r="P50" s="133">
        <v>0</v>
      </c>
      <c r="Q50" s="129">
        <f t="shared" si="0"/>
        <v>47889712.569999993</v>
      </c>
      <c r="T50" s="12"/>
      <c r="U50" s="12"/>
      <c r="V50" s="12"/>
      <c r="W50" s="5"/>
    </row>
    <row r="51" spans="2:23" x14ac:dyDescent="0.25">
      <c r="B51" s="29" t="s">
        <v>315</v>
      </c>
      <c r="C51" s="133">
        <v>2268673261</v>
      </c>
      <c r="D51" s="133">
        <v>1870779726.1999998</v>
      </c>
      <c r="E51" s="133">
        <v>92085558.659999996</v>
      </c>
      <c r="F51" s="133">
        <v>89694088.950000003</v>
      </c>
      <c r="G51" s="133">
        <v>122447946.47000001</v>
      </c>
      <c r="H51" s="133">
        <v>93342337.889999986</v>
      </c>
      <c r="I51" s="133">
        <v>190857476.43000001</v>
      </c>
      <c r="J51" s="133">
        <v>122344798.89000002</v>
      </c>
      <c r="K51" s="133">
        <v>121120105.62</v>
      </c>
      <c r="L51" s="133">
        <v>112842054.24999999</v>
      </c>
      <c r="M51" s="133">
        <v>102583507.36000001</v>
      </c>
      <c r="N51" s="133">
        <v>124512937.98</v>
      </c>
      <c r="O51" s="133">
        <v>239651323.04000002</v>
      </c>
      <c r="P51" s="133">
        <v>237069607.69999999</v>
      </c>
      <c r="Q51" s="129">
        <f t="shared" si="0"/>
        <v>1648551743.24</v>
      </c>
      <c r="T51" s="12"/>
      <c r="U51" s="12"/>
      <c r="V51" s="12"/>
      <c r="W51" s="5"/>
    </row>
    <row r="52" spans="2:23" x14ac:dyDescent="0.25">
      <c r="B52" s="28" t="s">
        <v>136</v>
      </c>
      <c r="C52" s="132">
        <f>SUM(C53:C54)</f>
        <v>762083921</v>
      </c>
      <c r="D52" s="132">
        <v>846521430.88999999</v>
      </c>
      <c r="E52" s="132">
        <v>17928860.959999997</v>
      </c>
      <c r="F52" s="132">
        <v>87629256.170000002</v>
      </c>
      <c r="G52" s="132">
        <v>57803906.460000001</v>
      </c>
      <c r="H52" s="132">
        <v>31273205.109999999</v>
      </c>
      <c r="I52" s="132">
        <v>64541479.609999999</v>
      </c>
      <c r="J52" s="132">
        <v>98588875.840000004</v>
      </c>
      <c r="K52" s="132">
        <v>61045532.949999996</v>
      </c>
      <c r="L52" s="132">
        <v>90026300.11999999</v>
      </c>
      <c r="M52" s="132">
        <v>18587446.760000002</v>
      </c>
      <c r="N52" s="132">
        <v>96842461.629999995</v>
      </c>
      <c r="O52" s="132">
        <v>82100829.61999999</v>
      </c>
      <c r="P52" s="132">
        <v>103906342.31</v>
      </c>
      <c r="Q52" s="128">
        <f t="shared" si="0"/>
        <v>810274497.53999996</v>
      </c>
      <c r="T52" s="12"/>
      <c r="U52" s="12"/>
      <c r="V52" s="12"/>
      <c r="W52" s="5"/>
    </row>
    <row r="53" spans="2:23" x14ac:dyDescent="0.25">
      <c r="B53" s="29" t="s">
        <v>278</v>
      </c>
      <c r="C53" s="133">
        <v>749450836</v>
      </c>
      <c r="D53" s="133">
        <v>844527676.06999993</v>
      </c>
      <c r="E53" s="133">
        <v>17928860.959999997</v>
      </c>
      <c r="F53" s="133">
        <v>87629256.170000002</v>
      </c>
      <c r="G53" s="133">
        <v>57803906.460000001</v>
      </c>
      <c r="H53" s="133">
        <v>31273205.109999999</v>
      </c>
      <c r="I53" s="133">
        <v>64541479.609999999</v>
      </c>
      <c r="J53" s="133">
        <v>96603819.540000007</v>
      </c>
      <c r="K53" s="133">
        <v>61045532.949999996</v>
      </c>
      <c r="L53" s="133">
        <v>90026300.11999999</v>
      </c>
      <c r="M53" s="133">
        <v>18587446.760000002</v>
      </c>
      <c r="N53" s="133">
        <v>96842461.629999995</v>
      </c>
      <c r="O53" s="133">
        <v>82100829.61999999</v>
      </c>
      <c r="P53" s="133">
        <v>103906342.31</v>
      </c>
      <c r="Q53" s="129">
        <f t="shared" si="0"/>
        <v>808289441.24000001</v>
      </c>
      <c r="T53" s="12"/>
      <c r="U53" s="12"/>
      <c r="V53" s="12"/>
      <c r="W53" s="5"/>
    </row>
    <row r="54" spans="2:23" x14ac:dyDescent="0.25">
      <c r="B54" s="29" t="s">
        <v>209</v>
      </c>
      <c r="C54" s="133">
        <v>12633085</v>
      </c>
      <c r="D54" s="133">
        <v>1993754.8200000003</v>
      </c>
      <c r="E54" s="133">
        <v>0</v>
      </c>
      <c r="F54" s="133">
        <v>0</v>
      </c>
      <c r="G54" s="133">
        <v>0</v>
      </c>
      <c r="H54" s="133">
        <v>0</v>
      </c>
      <c r="I54" s="133">
        <v>0</v>
      </c>
      <c r="J54" s="133">
        <v>1985056.3</v>
      </c>
      <c r="K54" s="133">
        <v>0</v>
      </c>
      <c r="L54" s="133">
        <v>0</v>
      </c>
      <c r="M54" s="133">
        <v>0</v>
      </c>
      <c r="N54" s="133">
        <v>0</v>
      </c>
      <c r="O54" s="133">
        <v>0</v>
      </c>
      <c r="P54" s="133">
        <v>0</v>
      </c>
      <c r="Q54" s="129">
        <f t="shared" si="0"/>
        <v>1985056.3</v>
      </c>
      <c r="T54" s="12"/>
      <c r="U54" s="12"/>
      <c r="V54" s="12"/>
      <c r="W54" s="5"/>
    </row>
    <row r="55" spans="2:23" x14ac:dyDescent="0.25">
      <c r="B55" s="28" t="s">
        <v>279</v>
      </c>
      <c r="C55" s="132">
        <f t="shared" ref="C55" si="7">SUM(C56:C60)</f>
        <v>115004347968</v>
      </c>
      <c r="D55" s="132">
        <v>94926964640.839981</v>
      </c>
      <c r="E55" s="128">
        <v>3688546035.4100003</v>
      </c>
      <c r="F55" s="128">
        <v>5726383899.5299988</v>
      </c>
      <c r="G55" s="128">
        <v>13552924022.559999</v>
      </c>
      <c r="H55" s="128">
        <v>7425640193.7800007</v>
      </c>
      <c r="I55" s="128">
        <v>3179832931.8600001</v>
      </c>
      <c r="J55" s="128">
        <v>8470878384.5799999</v>
      </c>
      <c r="K55" s="128">
        <v>4256307284.1699996</v>
      </c>
      <c r="L55" s="128">
        <v>7717313563.8299999</v>
      </c>
      <c r="M55" s="128">
        <v>4004370846.3899994</v>
      </c>
      <c r="N55" s="128">
        <v>14070411861.91</v>
      </c>
      <c r="O55" s="128">
        <v>5880019620.5200005</v>
      </c>
      <c r="P55" s="128">
        <v>15369199899.33</v>
      </c>
      <c r="Q55" s="128">
        <f t="shared" si="0"/>
        <v>93341828543.87001</v>
      </c>
      <c r="W55" s="5"/>
    </row>
    <row r="56" spans="2:23" x14ac:dyDescent="0.25">
      <c r="B56" s="29" t="s">
        <v>140</v>
      </c>
      <c r="C56" s="133">
        <v>63779679346</v>
      </c>
      <c r="D56" s="133">
        <v>47056855043.079994</v>
      </c>
      <c r="E56" s="133">
        <v>3161456648.1600003</v>
      </c>
      <c r="F56" s="133">
        <v>3751854882.6699996</v>
      </c>
      <c r="G56" s="133">
        <v>3868979169.4100003</v>
      </c>
      <c r="H56" s="133">
        <v>4796762654.1499996</v>
      </c>
      <c r="I56" s="133">
        <v>2407729027.46</v>
      </c>
      <c r="J56" s="133">
        <v>3600792519.9599996</v>
      </c>
      <c r="K56" s="133">
        <v>3004708471.7799997</v>
      </c>
      <c r="L56" s="133">
        <v>3978005378.3399997</v>
      </c>
      <c r="M56" s="133">
        <v>3033321013.3899994</v>
      </c>
      <c r="N56" s="133">
        <v>4338520598.6700001</v>
      </c>
      <c r="O56" s="133">
        <v>3430401905.1900005</v>
      </c>
      <c r="P56" s="133">
        <v>6418511020.3500004</v>
      </c>
      <c r="Q56" s="131">
        <f t="shared" si="0"/>
        <v>45791043289.529999</v>
      </c>
      <c r="T56" s="12"/>
      <c r="U56" s="12"/>
      <c r="V56" s="12"/>
      <c r="W56" s="5"/>
    </row>
    <row r="57" spans="2:23" x14ac:dyDescent="0.25">
      <c r="B57" s="29" t="s">
        <v>141</v>
      </c>
      <c r="C57" s="133">
        <v>91082204</v>
      </c>
      <c r="D57" s="133">
        <v>68152434.400000006</v>
      </c>
      <c r="E57" s="133">
        <v>3668306.54</v>
      </c>
      <c r="F57" s="133">
        <v>5737212.7699999996</v>
      </c>
      <c r="G57" s="133">
        <v>4644694.16</v>
      </c>
      <c r="H57" s="133">
        <v>4517943</v>
      </c>
      <c r="I57" s="133">
        <v>4088351.28</v>
      </c>
      <c r="J57" s="133">
        <v>4243812.99</v>
      </c>
      <c r="K57" s="133">
        <v>5567188.0800000001</v>
      </c>
      <c r="L57" s="133">
        <v>4031092.45</v>
      </c>
      <c r="M57" s="133">
        <v>4539970.71</v>
      </c>
      <c r="N57" s="133">
        <v>9544195.6600000001</v>
      </c>
      <c r="O57" s="133">
        <v>4804763.32</v>
      </c>
      <c r="P57" s="133">
        <v>11118316.060000001</v>
      </c>
      <c r="Q57" s="129">
        <f t="shared" si="0"/>
        <v>66505847.020000003</v>
      </c>
      <c r="T57" s="12"/>
      <c r="U57" s="12"/>
      <c r="V57" s="12"/>
      <c r="W57" s="5"/>
    </row>
    <row r="58" spans="2:23" x14ac:dyDescent="0.25">
      <c r="B58" s="29" t="s">
        <v>280</v>
      </c>
      <c r="C58" s="133">
        <v>46244887249</v>
      </c>
      <c r="D58" s="133">
        <v>42420656319.789993</v>
      </c>
      <c r="E58" s="133">
        <v>293967832.19</v>
      </c>
      <c r="F58" s="133">
        <v>1681813598.8199999</v>
      </c>
      <c r="G58" s="133">
        <v>8631092129.1399994</v>
      </c>
      <c r="H58" s="133">
        <v>1997074490.1900001</v>
      </c>
      <c r="I58" s="133">
        <v>421520071.96999997</v>
      </c>
      <c r="J58" s="133">
        <v>4647774121.4399996</v>
      </c>
      <c r="K58" s="133">
        <v>783573173.76999998</v>
      </c>
      <c r="L58" s="133">
        <v>3494907989.0299997</v>
      </c>
      <c r="M58" s="133">
        <v>584303280.13</v>
      </c>
      <c r="N58" s="133">
        <v>9345302552.2800007</v>
      </c>
      <c r="O58" s="133">
        <v>1933917260.1800001</v>
      </c>
      <c r="P58" s="133">
        <v>8424074840.6699991</v>
      </c>
      <c r="Q58" s="129">
        <f t="shared" si="0"/>
        <v>42239321339.809998</v>
      </c>
      <c r="T58" s="12"/>
      <c r="U58" s="12"/>
      <c r="V58" s="12"/>
      <c r="W58" s="5"/>
    </row>
    <row r="59" spans="2:23" x14ac:dyDescent="0.25">
      <c r="B59" s="29" t="s">
        <v>281</v>
      </c>
      <c r="C59" s="133">
        <v>905376265</v>
      </c>
      <c r="D59" s="133">
        <v>1452451654.6199999</v>
      </c>
      <c r="E59" s="133">
        <v>0</v>
      </c>
      <c r="F59" s="133">
        <v>37852061.990000002</v>
      </c>
      <c r="G59" s="133">
        <v>818330807.59000003</v>
      </c>
      <c r="H59" s="133">
        <v>5894067.54</v>
      </c>
      <c r="I59" s="133">
        <v>21047021.23</v>
      </c>
      <c r="J59" s="133">
        <v>36916142.259999998</v>
      </c>
      <c r="K59" s="133">
        <v>78151215.040000007</v>
      </c>
      <c r="L59" s="133">
        <v>21546058.050000001</v>
      </c>
      <c r="M59" s="133">
        <v>200313907.22</v>
      </c>
      <c r="N59" s="133">
        <v>100358616.40000001</v>
      </c>
      <c r="O59" s="133">
        <v>103541631.73</v>
      </c>
      <c r="P59" s="133">
        <v>3958390.65</v>
      </c>
      <c r="Q59" s="129">
        <f t="shared" si="0"/>
        <v>1427909919.7</v>
      </c>
      <c r="T59" s="12"/>
      <c r="U59" s="12"/>
      <c r="V59" s="12"/>
      <c r="W59" s="5"/>
    </row>
    <row r="60" spans="2:23" x14ac:dyDescent="0.25">
      <c r="B60" s="29" t="s">
        <v>144</v>
      </c>
      <c r="C60" s="133">
        <v>3983322904</v>
      </c>
      <c r="D60" s="133">
        <v>3928849188.9499998</v>
      </c>
      <c r="E60" s="133">
        <v>229453248.52000001</v>
      </c>
      <c r="F60" s="133">
        <v>249126143.27999997</v>
      </c>
      <c r="G60" s="133">
        <v>229877222.25999999</v>
      </c>
      <c r="H60" s="133">
        <v>621391038.9000001</v>
      </c>
      <c r="I60" s="133">
        <v>325448459.92000002</v>
      </c>
      <c r="J60" s="133">
        <v>181151787.93000001</v>
      </c>
      <c r="K60" s="133">
        <v>384307235.5</v>
      </c>
      <c r="L60" s="133">
        <v>218823045.96000001</v>
      </c>
      <c r="M60" s="133">
        <v>181892674.94</v>
      </c>
      <c r="N60" s="133">
        <v>276685898.89999998</v>
      </c>
      <c r="O60" s="133">
        <v>407354060.09999996</v>
      </c>
      <c r="P60" s="133">
        <v>511537331.60000002</v>
      </c>
      <c r="Q60" s="129">
        <f t="shared" si="0"/>
        <v>3817048147.8100004</v>
      </c>
      <c r="T60" s="12"/>
      <c r="U60" s="12"/>
      <c r="V60" s="12"/>
      <c r="W60" s="5"/>
    </row>
    <row r="61" spans="2:23" x14ac:dyDescent="0.25">
      <c r="B61" s="28" t="s">
        <v>229</v>
      </c>
      <c r="C61" s="132">
        <f t="shared" ref="C61" si="8">SUM(C62)</f>
        <v>2319162116</v>
      </c>
      <c r="D61" s="132">
        <v>1867253926</v>
      </c>
      <c r="E61" s="128">
        <v>103808729.61</v>
      </c>
      <c r="F61" s="128">
        <v>95728164.060000002</v>
      </c>
      <c r="G61" s="128">
        <v>185205855.95999998</v>
      </c>
      <c r="H61" s="128">
        <v>152834763.47</v>
      </c>
      <c r="I61" s="128">
        <v>140910026.09999999</v>
      </c>
      <c r="J61" s="128">
        <v>104108843.56</v>
      </c>
      <c r="K61" s="128">
        <v>121888900.98999999</v>
      </c>
      <c r="L61" s="128">
        <v>136620665.58000001</v>
      </c>
      <c r="M61" s="128">
        <v>160082373.75999999</v>
      </c>
      <c r="N61" s="128">
        <v>145944047.83000001</v>
      </c>
      <c r="O61" s="128">
        <v>159317115.95000002</v>
      </c>
      <c r="P61" s="128">
        <v>338363448.19</v>
      </c>
      <c r="Q61" s="128">
        <f t="shared" si="0"/>
        <v>1844812935.0600002</v>
      </c>
      <c r="T61" s="105"/>
      <c r="U61" s="105"/>
      <c r="V61" s="105"/>
      <c r="W61" s="5"/>
    </row>
    <row r="62" spans="2:23" x14ac:dyDescent="0.25">
      <c r="B62" s="29" t="s">
        <v>282</v>
      </c>
      <c r="C62" s="133">
        <v>2319162116</v>
      </c>
      <c r="D62" s="133">
        <v>1867253926</v>
      </c>
      <c r="E62" s="133">
        <v>103808729.61</v>
      </c>
      <c r="F62" s="133">
        <v>95728164.060000002</v>
      </c>
      <c r="G62" s="133">
        <v>185205855.95999998</v>
      </c>
      <c r="H62" s="133">
        <v>152834763.47</v>
      </c>
      <c r="I62" s="133">
        <v>140910026.09999999</v>
      </c>
      <c r="J62" s="133">
        <v>104108843.56</v>
      </c>
      <c r="K62" s="133">
        <v>121888900.98999999</v>
      </c>
      <c r="L62" s="133">
        <v>136620665.58000001</v>
      </c>
      <c r="M62" s="133">
        <v>160082373.75999999</v>
      </c>
      <c r="N62" s="133">
        <v>145944047.83000001</v>
      </c>
      <c r="O62" s="133">
        <v>159317115.95000002</v>
      </c>
      <c r="P62" s="133">
        <v>338363448.19</v>
      </c>
      <c r="Q62" s="129">
        <f t="shared" si="0"/>
        <v>1844812935.0600002</v>
      </c>
      <c r="T62" s="105"/>
      <c r="U62" s="105"/>
      <c r="V62" s="105"/>
      <c r="W62" s="5"/>
    </row>
    <row r="63" spans="2:23" x14ac:dyDescent="0.25">
      <c r="B63" s="28" t="s">
        <v>147</v>
      </c>
      <c r="C63" s="132">
        <f t="shared" ref="C63" si="9">SUM(C64)</f>
        <v>149703020</v>
      </c>
      <c r="D63" s="132">
        <v>149703020</v>
      </c>
      <c r="E63" s="128">
        <v>12475251.67</v>
      </c>
      <c r="F63" s="128">
        <v>12475251.67</v>
      </c>
      <c r="G63" s="128">
        <v>12475251.67</v>
      </c>
      <c r="H63" s="128">
        <v>12475251.67</v>
      </c>
      <c r="I63" s="128">
        <v>12475251.67</v>
      </c>
      <c r="J63" s="128">
        <v>12475251.67</v>
      </c>
      <c r="K63" s="128">
        <v>12475251.67</v>
      </c>
      <c r="L63" s="128">
        <v>12475251.67</v>
      </c>
      <c r="M63" s="128">
        <v>12475251.67</v>
      </c>
      <c r="N63" s="128">
        <v>12475251.67</v>
      </c>
      <c r="O63" s="128">
        <v>12475251.67</v>
      </c>
      <c r="P63" s="128">
        <v>12475251.630000001</v>
      </c>
      <c r="Q63" s="128">
        <f t="shared" si="0"/>
        <v>149703020</v>
      </c>
      <c r="T63" s="105"/>
      <c r="U63" s="105"/>
      <c r="V63" s="105"/>
      <c r="W63" s="5"/>
    </row>
    <row r="64" spans="2:23" x14ac:dyDescent="0.25">
      <c r="B64" s="29" t="s">
        <v>283</v>
      </c>
      <c r="C64" s="133">
        <v>149703020</v>
      </c>
      <c r="D64" s="133">
        <v>149703020</v>
      </c>
      <c r="E64" s="133">
        <v>12475251.67</v>
      </c>
      <c r="F64" s="133">
        <v>12475251.67</v>
      </c>
      <c r="G64" s="133">
        <v>12475251.67</v>
      </c>
      <c r="H64" s="133">
        <v>12475251.67</v>
      </c>
      <c r="I64" s="133">
        <v>12475251.67</v>
      </c>
      <c r="J64" s="133">
        <v>12475251.67</v>
      </c>
      <c r="K64" s="133">
        <v>12475251.67</v>
      </c>
      <c r="L64" s="133">
        <v>12475251.67</v>
      </c>
      <c r="M64" s="133">
        <v>12475251.67</v>
      </c>
      <c r="N64" s="133">
        <v>12475251.67</v>
      </c>
      <c r="O64" s="133">
        <v>12475251.67</v>
      </c>
      <c r="P64" s="133">
        <v>12475251.630000001</v>
      </c>
      <c r="Q64" s="131">
        <f t="shared" si="0"/>
        <v>149703020</v>
      </c>
      <c r="T64" s="105"/>
      <c r="U64" s="105"/>
      <c r="V64" s="105"/>
      <c r="W64" s="5"/>
    </row>
    <row r="65" spans="2:23" x14ac:dyDescent="0.25">
      <c r="B65" s="28" t="s">
        <v>149</v>
      </c>
      <c r="C65" s="132">
        <f t="shared" ref="C65" si="10">SUM(C66:C69)</f>
        <v>8280227371</v>
      </c>
      <c r="D65" s="132">
        <v>6613818056.7799997</v>
      </c>
      <c r="E65" s="132">
        <v>174148396.06999999</v>
      </c>
      <c r="F65" s="132">
        <v>382868081.08999997</v>
      </c>
      <c r="G65" s="132">
        <v>537264933.24000001</v>
      </c>
      <c r="H65" s="132">
        <v>474854569.17000002</v>
      </c>
      <c r="I65" s="132">
        <v>504070691.08000004</v>
      </c>
      <c r="J65" s="132">
        <v>350463858.54000002</v>
      </c>
      <c r="K65" s="132">
        <v>410759260.73999995</v>
      </c>
      <c r="L65" s="132">
        <v>291151546.95999998</v>
      </c>
      <c r="M65" s="132">
        <v>414773947.82999998</v>
      </c>
      <c r="N65" s="132">
        <v>888270151.67000008</v>
      </c>
      <c r="O65" s="132">
        <v>417610007.62999994</v>
      </c>
      <c r="P65" s="132">
        <v>1440013881.3400002</v>
      </c>
      <c r="Q65" s="128">
        <f t="shared" si="0"/>
        <v>6286249325.3599997</v>
      </c>
      <c r="T65" s="104"/>
      <c r="U65" s="104"/>
      <c r="V65" s="104"/>
      <c r="W65" s="5"/>
    </row>
    <row r="66" spans="2:23" x14ac:dyDescent="0.25">
      <c r="B66" s="7" t="s">
        <v>150</v>
      </c>
      <c r="C66" s="141">
        <v>38137005</v>
      </c>
      <c r="D66" s="141">
        <v>45970388</v>
      </c>
      <c r="E66" s="141">
        <v>0</v>
      </c>
      <c r="F66" s="133">
        <v>27200390.75</v>
      </c>
      <c r="G66" s="132">
        <v>0</v>
      </c>
      <c r="H66" s="132">
        <v>0</v>
      </c>
      <c r="I66" s="141">
        <v>0</v>
      </c>
      <c r="J66" s="132">
        <v>0</v>
      </c>
      <c r="K66" s="132">
        <v>11561547.880000001</v>
      </c>
      <c r="L66" s="132">
        <v>0</v>
      </c>
      <c r="M66" s="132">
        <v>0</v>
      </c>
      <c r="N66" s="141">
        <v>0</v>
      </c>
      <c r="O66" s="132">
        <v>0</v>
      </c>
      <c r="P66" s="132">
        <v>0</v>
      </c>
      <c r="Q66" s="129">
        <f t="shared" si="0"/>
        <v>38761938.630000003</v>
      </c>
      <c r="T66" s="104"/>
      <c r="U66" s="104"/>
      <c r="V66" s="104"/>
      <c r="W66" s="5"/>
    </row>
    <row r="67" spans="2:23" x14ac:dyDescent="0.25">
      <c r="B67" s="7" t="s">
        <v>238</v>
      </c>
      <c r="C67" s="141">
        <v>0</v>
      </c>
      <c r="D67" s="141">
        <v>0</v>
      </c>
      <c r="E67" s="141">
        <v>0</v>
      </c>
      <c r="F67" s="141">
        <v>0</v>
      </c>
      <c r="G67" s="141">
        <v>0</v>
      </c>
      <c r="H67" s="141">
        <v>0</v>
      </c>
      <c r="I67" s="141">
        <v>0</v>
      </c>
      <c r="J67" s="141">
        <v>0</v>
      </c>
      <c r="K67" s="141">
        <v>0</v>
      </c>
      <c r="L67" s="141">
        <v>0</v>
      </c>
      <c r="M67" s="141">
        <v>0</v>
      </c>
      <c r="N67" s="141">
        <v>0</v>
      </c>
      <c r="O67" s="132">
        <v>0</v>
      </c>
      <c r="P67" s="132">
        <v>0</v>
      </c>
      <c r="Q67" s="129">
        <f t="shared" si="0"/>
        <v>0</v>
      </c>
      <c r="T67" s="104"/>
      <c r="U67" s="104"/>
      <c r="V67" s="104"/>
      <c r="W67" s="5"/>
    </row>
    <row r="68" spans="2:23" x14ac:dyDescent="0.25">
      <c r="B68" s="7" t="s">
        <v>284</v>
      </c>
      <c r="C68" s="141">
        <v>8068419109</v>
      </c>
      <c r="D68" s="141">
        <v>6394176411.7799997</v>
      </c>
      <c r="E68" s="141">
        <v>159675791.31999999</v>
      </c>
      <c r="F68" s="141">
        <v>341195085.58999997</v>
      </c>
      <c r="G68" s="141">
        <v>522792328.48999995</v>
      </c>
      <c r="H68" s="141">
        <v>460381964.42000002</v>
      </c>
      <c r="I68" s="141">
        <v>489598086.33000004</v>
      </c>
      <c r="J68" s="141">
        <v>335991253.79000002</v>
      </c>
      <c r="K68" s="141">
        <v>384725108.10999995</v>
      </c>
      <c r="L68" s="141">
        <v>276678942.20999998</v>
      </c>
      <c r="M68" s="141">
        <v>400301343.07999998</v>
      </c>
      <c r="N68" s="141">
        <v>873797546.92000008</v>
      </c>
      <c r="O68" s="141">
        <v>403137402.87999994</v>
      </c>
      <c r="P68" s="141">
        <v>1425541276.5900002</v>
      </c>
      <c r="Q68" s="131">
        <f t="shared" si="0"/>
        <v>6073816129.7300005</v>
      </c>
      <c r="W68" s="5"/>
    </row>
    <row r="69" spans="2:23"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0"/>
        <v>173671257</v>
      </c>
      <c r="V69" s="105"/>
      <c r="W69" s="5"/>
    </row>
    <row r="70" spans="2:23" x14ac:dyDescent="0.25">
      <c r="B70" s="24" t="s">
        <v>153</v>
      </c>
      <c r="C70" s="140">
        <f>C71+C76+C91</f>
        <v>9784245470</v>
      </c>
      <c r="D70" s="140">
        <v>9058219428.3399982</v>
      </c>
      <c r="E70" s="127">
        <v>312219075.86999995</v>
      </c>
      <c r="F70" s="127">
        <v>590971343.77999997</v>
      </c>
      <c r="G70" s="127">
        <v>678488265.72000003</v>
      </c>
      <c r="H70" s="127">
        <v>637343178.80999994</v>
      </c>
      <c r="I70" s="127">
        <v>826666695.23000002</v>
      </c>
      <c r="J70" s="127">
        <v>844866615.37000012</v>
      </c>
      <c r="K70" s="127">
        <v>503771617.44999993</v>
      </c>
      <c r="L70" s="127">
        <v>553839632.70000005</v>
      </c>
      <c r="M70" s="127">
        <v>681509108.14999986</v>
      </c>
      <c r="N70" s="127">
        <v>702937652.46000004</v>
      </c>
      <c r="O70" s="127">
        <v>522150534.69</v>
      </c>
      <c r="P70" s="127">
        <v>1765823054.3</v>
      </c>
      <c r="Q70" s="127">
        <f t="shared" si="0"/>
        <v>8620586774.5299988</v>
      </c>
      <c r="T70" s="105"/>
      <c r="U70" s="105"/>
      <c r="V70" s="5"/>
      <c r="W70" s="5"/>
    </row>
    <row r="71" spans="2:23" x14ac:dyDescent="0.25">
      <c r="B71" s="28" t="s">
        <v>285</v>
      </c>
      <c r="C71" s="132">
        <f t="shared" ref="C71" si="11">SUM(C72:C75)</f>
        <v>900977565</v>
      </c>
      <c r="D71" s="132">
        <v>892766306.19000006</v>
      </c>
      <c r="E71" s="128">
        <v>7333294.6799999997</v>
      </c>
      <c r="F71" s="128">
        <v>94294004.5</v>
      </c>
      <c r="G71" s="128">
        <v>48148322.280000001</v>
      </c>
      <c r="H71" s="128">
        <v>41316221.5</v>
      </c>
      <c r="I71" s="128">
        <v>61486149.819999993</v>
      </c>
      <c r="J71" s="128">
        <v>60378555.909999996</v>
      </c>
      <c r="K71" s="128">
        <v>25972841.59</v>
      </c>
      <c r="L71" s="128">
        <v>98027093.089999989</v>
      </c>
      <c r="M71" s="128">
        <v>58216843</v>
      </c>
      <c r="N71" s="128">
        <v>94286384.819999993</v>
      </c>
      <c r="O71" s="128">
        <v>44258312.729999997</v>
      </c>
      <c r="P71" s="128">
        <v>180762557.34999999</v>
      </c>
      <c r="Q71" s="128">
        <f t="shared" si="0"/>
        <v>814480581.26999998</v>
      </c>
      <c r="T71" s="5"/>
      <c r="U71" s="5"/>
      <c r="V71" s="5"/>
      <c r="W71" s="5"/>
    </row>
    <row r="72" spans="2:23" x14ac:dyDescent="0.25">
      <c r="B72" s="29" t="s">
        <v>286</v>
      </c>
      <c r="C72" s="133">
        <v>240045174</v>
      </c>
      <c r="D72" s="133">
        <v>431626189</v>
      </c>
      <c r="E72" s="133">
        <v>2839450</v>
      </c>
      <c r="F72" s="133">
        <v>37739449.960000001</v>
      </c>
      <c r="G72" s="133">
        <v>17702149.989999998</v>
      </c>
      <c r="H72" s="133">
        <v>9300508.6400000006</v>
      </c>
      <c r="I72" s="133">
        <v>23881116.579999998</v>
      </c>
      <c r="J72" s="133">
        <v>26779616.579999998</v>
      </c>
      <c r="K72" s="133">
        <v>20868616.57</v>
      </c>
      <c r="L72" s="133">
        <v>64837866.57</v>
      </c>
      <c r="M72" s="133">
        <v>26272783.23</v>
      </c>
      <c r="N72" s="133">
        <v>35256949.909999996</v>
      </c>
      <c r="O72" s="133">
        <v>37839375.140000001</v>
      </c>
      <c r="P72" s="133">
        <v>95313800.200000003</v>
      </c>
      <c r="Q72" s="129">
        <f t="shared" si="0"/>
        <v>398631683.36999995</v>
      </c>
      <c r="T72" s="5"/>
      <c r="U72" s="5"/>
      <c r="V72" s="5"/>
      <c r="W72" s="5"/>
    </row>
    <row r="73" spans="2:23" x14ac:dyDescent="0.25">
      <c r="B73" s="29" t="s">
        <v>156</v>
      </c>
      <c r="C73" s="133">
        <v>469841946</v>
      </c>
      <c r="D73" s="133">
        <v>384478749</v>
      </c>
      <c r="E73" s="133">
        <v>1004121.03</v>
      </c>
      <c r="F73" s="133">
        <v>52576150.960000001</v>
      </c>
      <c r="G73" s="133">
        <v>26786650.960000001</v>
      </c>
      <c r="H73" s="133">
        <v>27032345.68</v>
      </c>
      <c r="I73" s="133">
        <v>27588845.68</v>
      </c>
      <c r="J73" s="133">
        <v>27653915.68</v>
      </c>
      <c r="K73" s="133">
        <v>1588283.88</v>
      </c>
      <c r="L73" s="133">
        <v>28609444.780000001</v>
      </c>
      <c r="M73" s="133">
        <v>27916301.719999999</v>
      </c>
      <c r="N73" s="133">
        <v>52773496.700000003</v>
      </c>
      <c r="O73" s="133">
        <v>1263970.72</v>
      </c>
      <c r="P73" s="133">
        <v>77549604.24000001</v>
      </c>
      <c r="Q73" s="129">
        <f t="shared" si="0"/>
        <v>352343132.03000003</v>
      </c>
      <c r="T73" s="5"/>
      <c r="U73" s="5"/>
      <c r="V73" s="5"/>
      <c r="W73" s="5"/>
    </row>
    <row r="74" spans="2:23" x14ac:dyDescent="0.25">
      <c r="B74" s="29" t="s">
        <v>157</v>
      </c>
      <c r="C74" s="133">
        <v>16170945</v>
      </c>
      <c r="D74" s="133">
        <v>2755258.0800000019</v>
      </c>
      <c r="E74" s="133">
        <v>0</v>
      </c>
      <c r="F74" s="133">
        <v>0</v>
      </c>
      <c r="G74" s="133">
        <v>0</v>
      </c>
      <c r="H74" s="133">
        <v>0</v>
      </c>
      <c r="I74" s="133">
        <v>0</v>
      </c>
      <c r="J74" s="133">
        <v>2542258.08</v>
      </c>
      <c r="K74" s="133">
        <v>0</v>
      </c>
      <c r="L74" s="133">
        <v>0</v>
      </c>
      <c r="M74" s="133">
        <v>0</v>
      </c>
      <c r="N74" s="133">
        <v>0</v>
      </c>
      <c r="O74" s="133">
        <v>0</v>
      </c>
      <c r="P74" s="133">
        <v>0</v>
      </c>
      <c r="Q74" s="129">
        <f t="shared" si="0"/>
        <v>2542258.08</v>
      </c>
      <c r="T74" s="5"/>
      <c r="U74" s="5"/>
      <c r="V74" s="5"/>
      <c r="W74" s="5"/>
    </row>
    <row r="75" spans="2:23" x14ac:dyDescent="0.25">
      <c r="B75" s="29" t="s">
        <v>316</v>
      </c>
      <c r="C75" s="133">
        <v>174919500</v>
      </c>
      <c r="D75" s="133">
        <v>73906110.109999985</v>
      </c>
      <c r="E75" s="133">
        <v>3489723.65</v>
      </c>
      <c r="F75" s="133">
        <v>3978403.58</v>
      </c>
      <c r="G75" s="133">
        <v>3659521.33</v>
      </c>
      <c r="H75" s="133">
        <v>4983367.18</v>
      </c>
      <c r="I75" s="133">
        <v>10016187.559999999</v>
      </c>
      <c r="J75" s="133">
        <v>3402765.57</v>
      </c>
      <c r="K75" s="133">
        <v>3515941.14</v>
      </c>
      <c r="L75" s="133">
        <v>4579781.74</v>
      </c>
      <c r="M75" s="133">
        <v>4027758.05</v>
      </c>
      <c r="N75" s="133">
        <v>6255938.21</v>
      </c>
      <c r="O75" s="133">
        <v>5154966.87</v>
      </c>
      <c r="P75" s="133">
        <v>7899152.9100000001</v>
      </c>
      <c r="Q75" s="129">
        <f t="shared" ref="Q75:Q138" si="12">+E75+F75+G75+H75+I75+J75+K75+L75+M75+N75+O75+P75</f>
        <v>60963507.789999992</v>
      </c>
      <c r="T75" s="5"/>
      <c r="U75" s="5"/>
      <c r="V75" s="5"/>
      <c r="W75" s="5"/>
    </row>
    <row r="76" spans="2:23" x14ac:dyDescent="0.25">
      <c r="B76" s="28" t="s">
        <v>287</v>
      </c>
      <c r="C76" s="132">
        <f>SUM(C77:C90)</f>
        <v>8164325450</v>
      </c>
      <c r="D76" s="132">
        <v>7280625153.5500002</v>
      </c>
      <c r="E76" s="128">
        <v>272442983.75999999</v>
      </c>
      <c r="F76" s="128">
        <v>454739390.63999999</v>
      </c>
      <c r="G76" s="128">
        <v>593950572.25999999</v>
      </c>
      <c r="H76" s="128">
        <v>525894775.47000003</v>
      </c>
      <c r="I76" s="128">
        <v>714617948.08999991</v>
      </c>
      <c r="J76" s="128">
        <v>745309672.13000011</v>
      </c>
      <c r="K76" s="128">
        <v>437114734.06</v>
      </c>
      <c r="L76" s="128">
        <v>409421598.25</v>
      </c>
      <c r="M76" s="128">
        <v>569238737.39999998</v>
      </c>
      <c r="N76" s="128">
        <v>536120457.93000007</v>
      </c>
      <c r="O76" s="128">
        <v>413720382.26999998</v>
      </c>
      <c r="P76" s="128">
        <v>1291841423.8099999</v>
      </c>
      <c r="Q76" s="128">
        <f t="shared" si="12"/>
        <v>6964412676.0699997</v>
      </c>
      <c r="W76" s="5"/>
    </row>
    <row r="77" spans="2:23" x14ac:dyDescent="0.25">
      <c r="B77" s="29" t="s">
        <v>160</v>
      </c>
      <c r="C77" s="133">
        <v>973791002</v>
      </c>
      <c r="D77" s="133">
        <v>262874825</v>
      </c>
      <c r="E77" s="133">
        <v>14727052.119999999</v>
      </c>
      <c r="F77" s="133">
        <v>20441024.469999999</v>
      </c>
      <c r="G77" s="133">
        <v>8766206.75</v>
      </c>
      <c r="H77" s="133">
        <v>55274538.019999996</v>
      </c>
      <c r="I77" s="133">
        <v>11630635.800000001</v>
      </c>
      <c r="J77" s="133">
        <v>8979101.6600000001</v>
      </c>
      <c r="K77" s="133">
        <v>26745941.330000002</v>
      </c>
      <c r="L77" s="133">
        <v>31218372.700000003</v>
      </c>
      <c r="M77" s="133">
        <v>7493916.1600000001</v>
      </c>
      <c r="N77" s="133">
        <v>11172946.959999999</v>
      </c>
      <c r="O77" s="133">
        <v>13609409.059999999</v>
      </c>
      <c r="P77" s="133">
        <v>44468211.060000002</v>
      </c>
      <c r="Q77" s="129">
        <f t="shared" si="12"/>
        <v>254527356.08999997</v>
      </c>
      <c r="T77" s="118"/>
      <c r="U77" s="118"/>
      <c r="V77" s="118"/>
      <c r="W77" s="5"/>
    </row>
    <row r="78" spans="2:23" x14ac:dyDescent="0.25">
      <c r="B78" s="29" t="s">
        <v>347</v>
      </c>
      <c r="C78" s="133">
        <v>793665</v>
      </c>
      <c r="D78" s="133">
        <v>2081685</v>
      </c>
      <c r="E78" s="133">
        <v>0</v>
      </c>
      <c r="F78" s="133">
        <v>0</v>
      </c>
      <c r="G78" s="133">
        <v>0</v>
      </c>
      <c r="H78" s="133">
        <v>0</v>
      </c>
      <c r="I78" s="133">
        <v>1920000</v>
      </c>
      <c r="J78" s="133">
        <v>33984</v>
      </c>
      <c r="K78" s="133">
        <v>0</v>
      </c>
      <c r="L78" s="133">
        <v>0</v>
      </c>
      <c r="M78" s="133">
        <v>0</v>
      </c>
      <c r="N78" s="133">
        <v>0</v>
      </c>
      <c r="O78" s="133">
        <v>0</v>
      </c>
      <c r="P78" s="133">
        <v>0</v>
      </c>
      <c r="Q78" s="129">
        <f t="shared" si="12"/>
        <v>1953984</v>
      </c>
      <c r="T78" s="118"/>
      <c r="U78" s="118"/>
      <c r="V78" s="118"/>
      <c r="W78" s="5"/>
    </row>
    <row r="79" spans="2:23" x14ac:dyDescent="0.25">
      <c r="B79" s="29" t="s">
        <v>317</v>
      </c>
      <c r="C79" s="133">
        <v>168156337</v>
      </c>
      <c r="D79" s="133">
        <v>173849337</v>
      </c>
      <c r="E79" s="133">
        <v>12269683.83</v>
      </c>
      <c r="F79" s="133">
        <v>13276794.550000001</v>
      </c>
      <c r="G79" s="133">
        <v>16305595.869999999</v>
      </c>
      <c r="H79" s="133">
        <v>13439906.4</v>
      </c>
      <c r="I79" s="133">
        <v>13439905.859999999</v>
      </c>
      <c r="J79" s="133">
        <v>13439905.859999999</v>
      </c>
      <c r="K79" s="133">
        <v>13439905.859999999</v>
      </c>
      <c r="L79" s="133">
        <v>13439905.859999999</v>
      </c>
      <c r="M79" s="133">
        <v>14439905.32</v>
      </c>
      <c r="N79" s="133">
        <v>15972262.529999999</v>
      </c>
      <c r="O79" s="133">
        <v>20796322.119999997</v>
      </c>
      <c r="P79" s="133">
        <v>13439905.899999999</v>
      </c>
      <c r="Q79" s="129">
        <f t="shared" si="12"/>
        <v>173699999.96000001</v>
      </c>
      <c r="T79" s="118"/>
      <c r="U79" s="118"/>
      <c r="V79" s="118"/>
      <c r="W79" s="5"/>
    </row>
    <row r="80" spans="2:23" x14ac:dyDescent="0.25">
      <c r="B80" s="29" t="s">
        <v>318</v>
      </c>
      <c r="C80" s="133">
        <v>8548244</v>
      </c>
      <c r="D80" s="133">
        <v>1586054</v>
      </c>
      <c r="E80" s="133">
        <v>0</v>
      </c>
      <c r="F80" s="133">
        <v>0</v>
      </c>
      <c r="G80" s="133">
        <v>0</v>
      </c>
      <c r="H80" s="133">
        <v>52920</v>
      </c>
      <c r="I80" s="133">
        <v>57551.97</v>
      </c>
      <c r="J80" s="133">
        <v>0</v>
      </c>
      <c r="K80" s="133">
        <v>0</v>
      </c>
      <c r="L80" s="133">
        <v>0</v>
      </c>
      <c r="M80" s="133">
        <v>0</v>
      </c>
      <c r="N80" s="133">
        <v>195500</v>
      </c>
      <c r="O80" s="133">
        <v>64590</v>
      </c>
      <c r="P80" s="133">
        <v>67464.070000000007</v>
      </c>
      <c r="Q80" s="129">
        <f t="shared" si="12"/>
        <v>438026.04</v>
      </c>
      <c r="T80" s="119"/>
      <c r="U80" s="119"/>
      <c r="V80" s="119"/>
      <c r="W80" s="5"/>
    </row>
    <row r="81" spans="2:23" x14ac:dyDescent="0.25">
      <c r="B81" s="29" t="s">
        <v>319</v>
      </c>
      <c r="C81" s="133">
        <v>35876056</v>
      </c>
      <c r="D81" s="133">
        <v>21852940</v>
      </c>
      <c r="E81" s="133">
        <v>898789.67</v>
      </c>
      <c r="F81" s="133">
        <v>898879.46</v>
      </c>
      <c r="G81" s="133">
        <v>876887.96</v>
      </c>
      <c r="H81" s="133">
        <v>2546998.66</v>
      </c>
      <c r="I81" s="133">
        <v>1408804.55</v>
      </c>
      <c r="J81" s="133">
        <v>1258432.68</v>
      </c>
      <c r="K81" s="133">
        <v>1096790.74</v>
      </c>
      <c r="L81" s="133">
        <v>967451.88</v>
      </c>
      <c r="M81" s="133">
        <v>949362.24</v>
      </c>
      <c r="N81" s="133">
        <v>1873883.44</v>
      </c>
      <c r="O81" s="133">
        <v>738640.74</v>
      </c>
      <c r="P81" s="133">
        <v>3743502.52</v>
      </c>
      <c r="Q81" s="129">
        <f t="shared" si="12"/>
        <v>17258424.539999999</v>
      </c>
      <c r="T81" s="119"/>
      <c r="U81" s="119"/>
      <c r="V81" s="119"/>
      <c r="W81" s="5"/>
    </row>
    <row r="82" spans="2:23" x14ac:dyDescent="0.25">
      <c r="B82" s="29" t="s">
        <v>320</v>
      </c>
      <c r="C82" s="133">
        <v>133100000</v>
      </c>
      <c r="D82" s="133">
        <v>167100000</v>
      </c>
      <c r="E82" s="133">
        <v>9507041.6600000001</v>
      </c>
      <c r="F82" s="133">
        <v>9507041.6699999999</v>
      </c>
      <c r="G82" s="133">
        <v>15845541.84</v>
      </c>
      <c r="H82" s="133">
        <v>9507041.6699999999</v>
      </c>
      <c r="I82" s="133">
        <v>9507041.6699999999</v>
      </c>
      <c r="J82" s="133">
        <v>22755041.5</v>
      </c>
      <c r="K82" s="133">
        <v>11715041.67</v>
      </c>
      <c r="L82" s="133">
        <v>11715041.67</v>
      </c>
      <c r="M82" s="133">
        <v>11715041.67</v>
      </c>
      <c r="N82" s="133">
        <v>17033931.470000003</v>
      </c>
      <c r="O82" s="133">
        <v>25042403.590000004</v>
      </c>
      <c r="P82" s="133">
        <v>13249789.92</v>
      </c>
      <c r="Q82" s="129">
        <f t="shared" si="12"/>
        <v>167100000</v>
      </c>
      <c r="T82" s="119"/>
      <c r="U82" s="119"/>
      <c r="V82" s="119"/>
      <c r="W82" s="5"/>
    </row>
    <row r="83" spans="2:23" x14ac:dyDescent="0.25">
      <c r="B83" s="29" t="s">
        <v>348</v>
      </c>
      <c r="C83" s="133">
        <v>103477325</v>
      </c>
      <c r="D83" s="133">
        <v>66069076</v>
      </c>
      <c r="E83" s="133">
        <v>4098987.72</v>
      </c>
      <c r="F83" s="133">
        <v>3581287.94</v>
      </c>
      <c r="G83" s="133">
        <v>3443249.72</v>
      </c>
      <c r="H83" s="133">
        <v>5885417.9399999995</v>
      </c>
      <c r="I83" s="133">
        <v>6214576.2000000002</v>
      </c>
      <c r="J83" s="133">
        <v>4143366.42</v>
      </c>
      <c r="K83" s="133">
        <v>3193886.28</v>
      </c>
      <c r="L83" s="133">
        <v>3328514.5</v>
      </c>
      <c r="M83" s="133">
        <v>3535665.97</v>
      </c>
      <c r="N83" s="133">
        <v>6574247.9699999997</v>
      </c>
      <c r="O83" s="133">
        <v>4552540.2</v>
      </c>
      <c r="P83" s="133">
        <v>8183001.0700000003</v>
      </c>
      <c r="Q83" s="129">
        <f t="shared" si="12"/>
        <v>56734741.93</v>
      </c>
      <c r="T83" s="119"/>
      <c r="U83" s="119"/>
      <c r="V83" s="119"/>
      <c r="W83" s="5"/>
    </row>
    <row r="84" spans="2:23" x14ac:dyDescent="0.25">
      <c r="B84" s="29" t="s">
        <v>321</v>
      </c>
      <c r="C84" s="133">
        <v>901641995</v>
      </c>
      <c r="D84" s="133">
        <v>847593494</v>
      </c>
      <c r="E84" s="133">
        <v>47130681.649999999</v>
      </c>
      <c r="F84" s="133">
        <v>67122126.310000002</v>
      </c>
      <c r="G84" s="133">
        <v>51925271</v>
      </c>
      <c r="H84" s="133">
        <v>55444485.25</v>
      </c>
      <c r="I84" s="133">
        <v>71071682.299999997</v>
      </c>
      <c r="J84" s="133">
        <v>52622296.850000001</v>
      </c>
      <c r="K84" s="133">
        <v>55206836.130000003</v>
      </c>
      <c r="L84" s="133">
        <v>63351868.880000003</v>
      </c>
      <c r="M84" s="133">
        <v>64376497.180000007</v>
      </c>
      <c r="N84" s="133">
        <v>79971644.100000009</v>
      </c>
      <c r="O84" s="133">
        <v>71867362.319999993</v>
      </c>
      <c r="P84" s="133">
        <v>140704989.53</v>
      </c>
      <c r="Q84" s="129">
        <f t="shared" si="12"/>
        <v>820795741.5</v>
      </c>
      <c r="T84" s="119"/>
      <c r="U84" s="119"/>
      <c r="V84" s="119"/>
      <c r="W84" s="5"/>
    </row>
    <row r="85" spans="2:23" x14ac:dyDescent="0.25">
      <c r="B85" s="29" t="s">
        <v>322</v>
      </c>
      <c r="C85" s="133">
        <v>631898544</v>
      </c>
      <c r="D85" s="133">
        <v>899946235</v>
      </c>
      <c r="E85" s="133">
        <v>29740217.309999999</v>
      </c>
      <c r="F85" s="133">
        <v>110908434.81999999</v>
      </c>
      <c r="G85" s="133">
        <v>64252113</v>
      </c>
      <c r="H85" s="133">
        <v>69588601.650000006</v>
      </c>
      <c r="I85" s="133">
        <v>76303941.930000007</v>
      </c>
      <c r="J85" s="133">
        <v>64409253.399999999</v>
      </c>
      <c r="K85" s="133">
        <v>64543477.060000002</v>
      </c>
      <c r="L85" s="133">
        <v>38635619.710000001</v>
      </c>
      <c r="M85" s="133">
        <v>91796555.689999998</v>
      </c>
      <c r="N85" s="133">
        <v>83303272.579999998</v>
      </c>
      <c r="O85" s="133">
        <v>64482857.07</v>
      </c>
      <c r="P85" s="133">
        <v>123646734.83</v>
      </c>
      <c r="Q85" s="129">
        <f t="shared" si="12"/>
        <v>881611079.05000007</v>
      </c>
      <c r="T85" s="119"/>
      <c r="U85" s="119"/>
      <c r="V85" s="119"/>
      <c r="W85" s="5"/>
    </row>
    <row r="86" spans="2:23" x14ac:dyDescent="0.25">
      <c r="B86" s="29" t="s">
        <v>323</v>
      </c>
      <c r="C86" s="133">
        <v>113761553</v>
      </c>
      <c r="D86" s="133">
        <v>101286965.17</v>
      </c>
      <c r="E86" s="133">
        <v>4078426.2500000005</v>
      </c>
      <c r="F86" s="133">
        <v>7178584.9400000004</v>
      </c>
      <c r="G86" s="133">
        <v>4904710.2300000004</v>
      </c>
      <c r="H86" s="133">
        <v>4998416.17</v>
      </c>
      <c r="I86" s="133">
        <v>8483724.5700000003</v>
      </c>
      <c r="J86" s="133">
        <v>10377486.189999999</v>
      </c>
      <c r="K86" s="133">
        <v>6522162.0300000003</v>
      </c>
      <c r="L86" s="133">
        <v>9199621.1300000008</v>
      </c>
      <c r="M86" s="133">
        <v>5149846.72</v>
      </c>
      <c r="N86" s="133">
        <v>12589542.59</v>
      </c>
      <c r="O86" s="133">
        <v>11005278.5</v>
      </c>
      <c r="P86" s="133">
        <v>8122930.0300000003</v>
      </c>
      <c r="Q86" s="129">
        <f t="shared" si="12"/>
        <v>92610729.350000009</v>
      </c>
      <c r="T86" s="119"/>
      <c r="U86" s="119"/>
      <c r="V86" s="119"/>
      <c r="W86" s="5"/>
    </row>
    <row r="87" spans="2:23" x14ac:dyDescent="0.25">
      <c r="B87" s="29" t="s">
        <v>324</v>
      </c>
      <c r="C87" s="133">
        <v>9649264</v>
      </c>
      <c r="D87" s="133">
        <v>3155189</v>
      </c>
      <c r="E87" s="133">
        <v>0</v>
      </c>
      <c r="F87" s="133">
        <v>0</v>
      </c>
      <c r="G87" s="133">
        <v>0</v>
      </c>
      <c r="H87" s="133">
        <v>0</v>
      </c>
      <c r="I87" s="133">
        <v>0</v>
      </c>
      <c r="J87" s="133">
        <v>18000</v>
      </c>
      <c r="K87" s="133">
        <v>763518.01</v>
      </c>
      <c r="L87" s="133">
        <v>0</v>
      </c>
      <c r="M87" s="133">
        <v>112498.25</v>
      </c>
      <c r="N87" s="133">
        <v>4967.95</v>
      </c>
      <c r="O87" s="133">
        <v>56964.44</v>
      </c>
      <c r="P87" s="133">
        <v>1775000</v>
      </c>
      <c r="Q87" s="129">
        <f t="shared" si="12"/>
        <v>2730948.65</v>
      </c>
      <c r="T87" s="119"/>
      <c r="U87" s="119"/>
      <c r="V87" s="119"/>
      <c r="W87" s="5"/>
    </row>
    <row r="88" spans="2:23" x14ac:dyDescent="0.25">
      <c r="B88" s="29" t="s">
        <v>349</v>
      </c>
      <c r="C88" s="133">
        <v>84934884</v>
      </c>
      <c r="D88" s="133">
        <v>61473136</v>
      </c>
      <c r="E88" s="133">
        <v>659876.69999999995</v>
      </c>
      <c r="F88" s="133">
        <v>659996.42000000004</v>
      </c>
      <c r="G88" s="133">
        <v>659996.42000000004</v>
      </c>
      <c r="H88" s="133">
        <v>659996.42000000004</v>
      </c>
      <c r="I88" s="133">
        <v>1871655.59</v>
      </c>
      <c r="J88" s="133">
        <v>821472.42</v>
      </c>
      <c r="K88" s="133">
        <v>740734.42</v>
      </c>
      <c r="L88" s="133">
        <v>832496.29</v>
      </c>
      <c r="M88" s="133">
        <v>896258.85</v>
      </c>
      <c r="N88" s="133">
        <v>1767145.22</v>
      </c>
      <c r="O88" s="133">
        <v>953007.69</v>
      </c>
      <c r="P88" s="133">
        <v>3236616.45</v>
      </c>
      <c r="Q88" s="129">
        <f t="shared" si="12"/>
        <v>13759252.890000001</v>
      </c>
      <c r="T88" s="119"/>
      <c r="U88" s="119"/>
      <c r="V88" s="119"/>
      <c r="W88" s="5"/>
    </row>
    <row r="89" spans="2:23" x14ac:dyDescent="0.25">
      <c r="B89" s="29" t="s">
        <v>325</v>
      </c>
      <c r="C89" s="133">
        <v>12000000</v>
      </c>
      <c r="D89" s="133">
        <v>12392061</v>
      </c>
      <c r="E89" s="133">
        <v>3676395.77</v>
      </c>
      <c r="F89" s="133">
        <v>4019213.11</v>
      </c>
      <c r="G89" s="133">
        <v>1556359.06</v>
      </c>
      <c r="H89" s="133">
        <v>1070659.82</v>
      </c>
      <c r="I89" s="133">
        <v>214775.88</v>
      </c>
      <c r="J89" s="133">
        <v>299250.60000000003</v>
      </c>
      <c r="K89" s="133">
        <v>375600.11</v>
      </c>
      <c r="L89" s="133">
        <v>0</v>
      </c>
      <c r="M89" s="133">
        <v>257038.35</v>
      </c>
      <c r="N89" s="133">
        <v>922767.77</v>
      </c>
      <c r="O89" s="133">
        <v>0</v>
      </c>
      <c r="P89" s="133">
        <v>0</v>
      </c>
      <c r="Q89" s="129">
        <f t="shared" si="12"/>
        <v>12392060.469999999</v>
      </c>
      <c r="T89" s="119"/>
      <c r="U89" s="119"/>
      <c r="V89" s="119"/>
      <c r="W89" s="5"/>
    </row>
    <row r="90" spans="2:23" x14ac:dyDescent="0.25">
      <c r="B90" s="29" t="s">
        <v>161</v>
      </c>
      <c r="C90" s="133">
        <v>4986696581</v>
      </c>
      <c r="D90" s="133">
        <v>4659364156.3800001</v>
      </c>
      <c r="E90" s="133">
        <v>145655831.08000001</v>
      </c>
      <c r="F90" s="133">
        <v>217146006.94999999</v>
      </c>
      <c r="G90" s="133">
        <v>425414640.41000003</v>
      </c>
      <c r="H90" s="133">
        <v>307425793.47000003</v>
      </c>
      <c r="I90" s="133">
        <v>512493651.76999998</v>
      </c>
      <c r="J90" s="133">
        <v>566152080.55000007</v>
      </c>
      <c r="K90" s="133">
        <v>252770840.42000002</v>
      </c>
      <c r="L90" s="133">
        <v>236732705.63</v>
      </c>
      <c r="M90" s="133">
        <v>368516151</v>
      </c>
      <c r="N90" s="133">
        <v>304738345.35000002</v>
      </c>
      <c r="O90" s="133">
        <v>200551006.54000002</v>
      </c>
      <c r="P90" s="133">
        <v>931203278.43000007</v>
      </c>
      <c r="Q90" s="129">
        <f t="shared" si="12"/>
        <v>4468800331.6000004</v>
      </c>
      <c r="T90" s="119"/>
      <c r="U90" s="119"/>
      <c r="V90" s="119"/>
      <c r="W90" s="5"/>
    </row>
    <row r="91" spans="2:23" x14ac:dyDescent="0.25">
      <c r="B91" s="28" t="s">
        <v>326</v>
      </c>
      <c r="C91" s="132">
        <f>SUM(C92:C99)</f>
        <v>718942455</v>
      </c>
      <c r="D91" s="132">
        <v>884827968.60000002</v>
      </c>
      <c r="E91" s="132">
        <v>32442797.43</v>
      </c>
      <c r="F91" s="132">
        <v>41937948.640000001</v>
      </c>
      <c r="G91" s="132">
        <v>36389371.18</v>
      </c>
      <c r="H91" s="132">
        <v>70132181.840000004</v>
      </c>
      <c r="I91" s="132">
        <v>50562597.320000008</v>
      </c>
      <c r="J91" s="132">
        <v>39178387.329999998</v>
      </c>
      <c r="K91" s="132">
        <v>40684041.799999997</v>
      </c>
      <c r="L91" s="132">
        <v>46390941.360000007</v>
      </c>
      <c r="M91" s="132">
        <v>54053527.750000007</v>
      </c>
      <c r="N91" s="132">
        <v>72530809.710000008</v>
      </c>
      <c r="O91" s="132">
        <v>64171839.690000013</v>
      </c>
      <c r="P91" s="128">
        <v>293219073.13999999</v>
      </c>
      <c r="Q91" s="128">
        <f t="shared" si="12"/>
        <v>841693517.19000006</v>
      </c>
      <c r="T91" s="119"/>
      <c r="U91" s="119"/>
      <c r="V91" s="119"/>
      <c r="W91" s="5"/>
    </row>
    <row r="92" spans="2:23" x14ac:dyDescent="0.25">
      <c r="B92" s="29" t="s">
        <v>327</v>
      </c>
      <c r="C92" s="133">
        <v>282064978</v>
      </c>
      <c r="D92" s="133">
        <v>273687001.03999996</v>
      </c>
      <c r="E92" s="133">
        <v>13676535.1</v>
      </c>
      <c r="F92" s="133">
        <v>20891814.719999999</v>
      </c>
      <c r="G92" s="133">
        <v>17411563.32</v>
      </c>
      <c r="H92" s="133">
        <v>30582656.440000001</v>
      </c>
      <c r="I92" s="133">
        <v>20461033.200000003</v>
      </c>
      <c r="J92" s="133">
        <v>17148971.260000002</v>
      </c>
      <c r="K92" s="133">
        <v>18365829.449999999</v>
      </c>
      <c r="L92" s="133">
        <v>18261611.800000001</v>
      </c>
      <c r="M92" s="133">
        <v>28678594.050000001</v>
      </c>
      <c r="N92" s="133">
        <v>23493202.789999999</v>
      </c>
      <c r="O92" s="133">
        <v>23167600.559999999</v>
      </c>
      <c r="P92" s="133">
        <v>36988197.799999997</v>
      </c>
      <c r="Q92" s="129">
        <f t="shared" si="12"/>
        <v>269127610.49000001</v>
      </c>
      <c r="T92" s="119"/>
      <c r="U92" s="119"/>
      <c r="V92" s="119"/>
      <c r="W92" s="5"/>
    </row>
    <row r="93" spans="2:23" x14ac:dyDescent="0.25">
      <c r="B93" s="29" t="s">
        <v>328</v>
      </c>
      <c r="C93" s="133">
        <v>4538111</v>
      </c>
      <c r="D93" s="133">
        <v>5190555.5</v>
      </c>
      <c r="E93" s="133">
        <v>310675.89</v>
      </c>
      <c r="F93" s="133">
        <v>310704.51</v>
      </c>
      <c r="G93" s="133">
        <v>310704.51</v>
      </c>
      <c r="H93" s="133">
        <v>310704.51</v>
      </c>
      <c r="I93" s="133">
        <v>563204.51</v>
      </c>
      <c r="J93" s="133">
        <v>310704.51</v>
      </c>
      <c r="K93" s="133">
        <v>310704.51</v>
      </c>
      <c r="L93" s="133">
        <v>379878.51</v>
      </c>
      <c r="M93" s="133">
        <v>379878.51</v>
      </c>
      <c r="N93" s="133">
        <v>674878.51</v>
      </c>
      <c r="O93" s="133">
        <v>674878.51</v>
      </c>
      <c r="P93" s="133">
        <v>653638.51</v>
      </c>
      <c r="Q93" s="129">
        <f t="shared" si="12"/>
        <v>5190555.4999999991</v>
      </c>
      <c r="T93" s="119"/>
      <c r="U93" s="119"/>
      <c r="V93" s="119"/>
      <c r="W93" s="5"/>
    </row>
    <row r="94" spans="2:23" x14ac:dyDescent="0.25">
      <c r="B94" s="29" t="s">
        <v>329</v>
      </c>
      <c r="C94" s="133">
        <v>149278972</v>
      </c>
      <c r="D94" s="133">
        <v>160122674.32999998</v>
      </c>
      <c r="E94" s="133">
        <v>7520310.9100000001</v>
      </c>
      <c r="F94" s="133">
        <v>7422656.5</v>
      </c>
      <c r="G94" s="133">
        <v>7346082.7999999998</v>
      </c>
      <c r="H94" s="133">
        <v>21427658.510000002</v>
      </c>
      <c r="I94" s="133">
        <v>10919543.310000001</v>
      </c>
      <c r="J94" s="133">
        <v>7997010.5800000001</v>
      </c>
      <c r="K94" s="133">
        <v>7640477.7000000002</v>
      </c>
      <c r="L94" s="133">
        <v>15356401.460000001</v>
      </c>
      <c r="M94" s="133">
        <v>12934570.630000001</v>
      </c>
      <c r="N94" s="133">
        <v>13346933.689999999</v>
      </c>
      <c r="O94" s="133">
        <v>20781613.879999999</v>
      </c>
      <c r="P94" s="133">
        <v>20547670.420000002</v>
      </c>
      <c r="Q94" s="129">
        <f t="shared" si="12"/>
        <v>153240930.38999999</v>
      </c>
      <c r="T94" s="119"/>
      <c r="U94" s="119"/>
      <c r="V94" s="119"/>
      <c r="W94" s="5"/>
    </row>
    <row r="95" spans="2:23" x14ac:dyDescent="0.25">
      <c r="B95" s="29" t="s">
        <v>330</v>
      </c>
      <c r="C95" s="133">
        <v>16000000</v>
      </c>
      <c r="D95" s="133">
        <v>11426002.209999999</v>
      </c>
      <c r="E95" s="133">
        <v>194945.89</v>
      </c>
      <c r="F95" s="133">
        <v>794974.51</v>
      </c>
      <c r="G95" s="133">
        <v>237149.88</v>
      </c>
      <c r="H95" s="133">
        <v>974122.93</v>
      </c>
      <c r="I95" s="133">
        <v>292832.51</v>
      </c>
      <c r="J95" s="133">
        <v>384803.82</v>
      </c>
      <c r="K95" s="133">
        <v>644369.93999999994</v>
      </c>
      <c r="L95" s="133">
        <v>1655833.99</v>
      </c>
      <c r="M95" s="133">
        <v>225380</v>
      </c>
      <c r="N95" s="133">
        <v>5282050.59</v>
      </c>
      <c r="O95" s="133">
        <v>237559.85</v>
      </c>
      <c r="P95" s="133">
        <v>265076.34000000003</v>
      </c>
      <c r="Q95" s="129">
        <f t="shared" si="12"/>
        <v>11189100.249999998</v>
      </c>
      <c r="T95" s="119"/>
      <c r="U95" s="119"/>
      <c r="V95" s="119"/>
      <c r="W95" s="5"/>
    </row>
    <row r="96" spans="2:23" x14ac:dyDescent="0.25">
      <c r="B96" s="29" t="s">
        <v>350</v>
      </c>
      <c r="C96" s="133">
        <v>62669184</v>
      </c>
      <c r="D96" s="133">
        <v>254097469.72</v>
      </c>
      <c r="E96" s="133">
        <v>2606591.21</v>
      </c>
      <c r="F96" s="133">
        <v>3261642.38</v>
      </c>
      <c r="G96" s="133">
        <v>2818508.82</v>
      </c>
      <c r="H96" s="133">
        <v>3342012.4</v>
      </c>
      <c r="I96" s="133">
        <v>4245352.4400000004</v>
      </c>
      <c r="J96" s="133">
        <v>4219649.1100000003</v>
      </c>
      <c r="K96" s="133">
        <v>3335987.68</v>
      </c>
      <c r="L96" s="133">
        <v>3089561.23</v>
      </c>
      <c r="M96" s="133">
        <v>3431040.14</v>
      </c>
      <c r="N96" s="133">
        <v>4794299.96</v>
      </c>
      <c r="O96" s="133">
        <v>3527866.38</v>
      </c>
      <c r="P96" s="133">
        <v>207990812.80000001</v>
      </c>
      <c r="Q96" s="129">
        <f t="shared" si="12"/>
        <v>246663324.55000001</v>
      </c>
      <c r="T96" s="119"/>
      <c r="U96" s="119"/>
      <c r="V96" s="119"/>
      <c r="W96" s="5"/>
    </row>
    <row r="97" spans="2:23" x14ac:dyDescent="0.25">
      <c r="B97" s="29" t="s">
        <v>351</v>
      </c>
      <c r="C97" s="133">
        <v>1688957</v>
      </c>
      <c r="D97" s="133">
        <v>1389006</v>
      </c>
      <c r="E97" s="133">
        <v>0</v>
      </c>
      <c r="F97" s="133">
        <v>0</v>
      </c>
      <c r="G97" s="133">
        <v>0</v>
      </c>
      <c r="H97" s="133">
        <v>0</v>
      </c>
      <c r="I97" s="133">
        <v>0</v>
      </c>
      <c r="J97" s="133">
        <v>0</v>
      </c>
      <c r="K97" s="133">
        <v>0</v>
      </c>
      <c r="L97" s="133">
        <v>0</v>
      </c>
      <c r="M97" s="133">
        <v>0</v>
      </c>
      <c r="N97" s="133">
        <v>0</v>
      </c>
      <c r="O97" s="133">
        <v>0</v>
      </c>
      <c r="P97" s="133">
        <v>0</v>
      </c>
      <c r="Q97" s="129">
        <f t="shared" si="12"/>
        <v>0</v>
      </c>
      <c r="T97" s="119"/>
      <c r="U97" s="119"/>
      <c r="V97" s="119"/>
      <c r="W97" s="5"/>
    </row>
    <row r="98" spans="2:23" x14ac:dyDescent="0.25">
      <c r="B98" s="29" t="s">
        <v>331</v>
      </c>
      <c r="C98" s="133">
        <v>6552322</v>
      </c>
      <c r="D98" s="133">
        <v>6912371</v>
      </c>
      <c r="E98" s="133">
        <v>448526.78</v>
      </c>
      <c r="F98" s="133">
        <v>448584.02</v>
      </c>
      <c r="G98" s="133">
        <v>448584.02</v>
      </c>
      <c r="H98" s="133">
        <v>448584.02</v>
      </c>
      <c r="I98" s="133">
        <v>836084.02</v>
      </c>
      <c r="J98" s="133">
        <v>448584.02</v>
      </c>
      <c r="K98" s="133">
        <v>448584.02</v>
      </c>
      <c r="L98" s="133">
        <v>448584.02</v>
      </c>
      <c r="M98" s="133">
        <v>448584.02</v>
      </c>
      <c r="N98" s="133">
        <v>838584.02</v>
      </c>
      <c r="O98" s="133">
        <v>838584.02</v>
      </c>
      <c r="P98" s="133">
        <v>810504.02</v>
      </c>
      <c r="Q98" s="129">
        <f t="shared" si="12"/>
        <v>6912371</v>
      </c>
      <c r="T98" s="119"/>
      <c r="U98" s="119"/>
      <c r="V98" s="119"/>
      <c r="W98" s="5"/>
    </row>
    <row r="99" spans="2:23" x14ac:dyDescent="0.25">
      <c r="B99" s="29" t="s">
        <v>332</v>
      </c>
      <c r="C99" s="133">
        <v>196149931</v>
      </c>
      <c r="D99" s="133">
        <v>172002888.80000004</v>
      </c>
      <c r="E99" s="133">
        <v>7685211.6500000004</v>
      </c>
      <c r="F99" s="133">
        <v>8807572</v>
      </c>
      <c r="G99" s="133">
        <v>7816777.8300000001</v>
      </c>
      <c r="H99" s="133">
        <v>13046443.029999999</v>
      </c>
      <c r="I99" s="133">
        <v>13244547.329999998</v>
      </c>
      <c r="J99" s="133">
        <v>8668664.0299999993</v>
      </c>
      <c r="K99" s="133">
        <v>9938088.5</v>
      </c>
      <c r="L99" s="133">
        <v>7199070.3500000006</v>
      </c>
      <c r="M99" s="133">
        <v>7955480.4000000004</v>
      </c>
      <c r="N99" s="133">
        <v>24100860.149999999</v>
      </c>
      <c r="O99" s="133">
        <v>14943736.49</v>
      </c>
      <c r="P99" s="133">
        <v>25963173.25</v>
      </c>
      <c r="Q99" s="129">
        <f t="shared" si="12"/>
        <v>149369625.00999999</v>
      </c>
      <c r="T99" s="119"/>
      <c r="U99" s="119"/>
      <c r="V99" s="119"/>
      <c r="W99" s="5"/>
    </row>
    <row r="100" spans="2:23" x14ac:dyDescent="0.25">
      <c r="B100" s="170" t="s">
        <v>162</v>
      </c>
      <c r="C100" s="140">
        <f>C101+C106+C113+C120+C132+C143</f>
        <v>626232997285</v>
      </c>
      <c r="D100" s="140">
        <v>652770586383.65015</v>
      </c>
      <c r="E100" s="127">
        <v>38697890792.529991</v>
      </c>
      <c r="F100" s="127">
        <v>46011197772.960007</v>
      </c>
      <c r="G100" s="127">
        <v>46249642191.709976</v>
      </c>
      <c r="H100" s="127">
        <v>51292423070.929985</v>
      </c>
      <c r="I100" s="127">
        <v>51181562507.479996</v>
      </c>
      <c r="J100" s="127">
        <v>48755791269.619987</v>
      </c>
      <c r="K100" s="127">
        <v>50229270178.489998</v>
      </c>
      <c r="L100" s="127">
        <v>50522521393.399986</v>
      </c>
      <c r="M100" s="127">
        <v>49079173302.630005</v>
      </c>
      <c r="N100" s="127">
        <v>56159445252.900002</v>
      </c>
      <c r="O100" s="127">
        <v>66652161769.869995</v>
      </c>
      <c r="P100" s="127">
        <v>89912472445.819977</v>
      </c>
      <c r="Q100" s="127">
        <f t="shared" si="12"/>
        <v>644743551948.33984</v>
      </c>
      <c r="T100" s="5"/>
      <c r="U100" s="5"/>
      <c r="V100" s="5"/>
      <c r="W100" s="5"/>
    </row>
    <row r="101" spans="2:23" x14ac:dyDescent="0.25">
      <c r="B101" s="28" t="s">
        <v>163</v>
      </c>
      <c r="C101" s="132">
        <f t="shared" ref="C101" si="13">SUM(C102:C104)</f>
        <v>26591527885</v>
      </c>
      <c r="D101" s="132">
        <v>35379716182.57</v>
      </c>
      <c r="E101" s="128">
        <v>2176310406.1500001</v>
      </c>
      <c r="F101" s="128">
        <v>2589441788.6900001</v>
      </c>
      <c r="G101" s="128">
        <v>3403683609.9400005</v>
      </c>
      <c r="H101" s="128">
        <v>4587033622.1900005</v>
      </c>
      <c r="I101" s="128">
        <v>1667593804.0899999</v>
      </c>
      <c r="J101" s="128">
        <v>988576823.24000001</v>
      </c>
      <c r="K101" s="128">
        <v>2629401335.9699998</v>
      </c>
      <c r="L101" s="128">
        <v>1192307846.9499998</v>
      </c>
      <c r="M101" s="128">
        <v>3515477579.21</v>
      </c>
      <c r="N101" s="128">
        <v>2156811417.8099999</v>
      </c>
      <c r="O101" s="128">
        <v>2548911038.4000001</v>
      </c>
      <c r="P101" s="128">
        <v>7530604781.4699993</v>
      </c>
      <c r="Q101" s="128">
        <f t="shared" si="12"/>
        <v>34986154054.110001</v>
      </c>
      <c r="T101" s="5"/>
      <c r="U101" s="5"/>
      <c r="V101" s="5"/>
      <c r="W101" s="5"/>
    </row>
    <row r="102" spans="2:23" x14ac:dyDescent="0.25">
      <c r="B102" s="29" t="s">
        <v>164</v>
      </c>
      <c r="C102" s="133">
        <v>3603255154</v>
      </c>
      <c r="D102" s="133">
        <v>5225086750.1800003</v>
      </c>
      <c r="E102" s="133">
        <v>45936920.780000001</v>
      </c>
      <c r="F102" s="133">
        <v>514953445.21999997</v>
      </c>
      <c r="G102" s="133">
        <v>763419332.87</v>
      </c>
      <c r="H102" s="133">
        <v>579589659.62</v>
      </c>
      <c r="I102" s="133">
        <v>289500018.12</v>
      </c>
      <c r="J102" s="133">
        <v>180702087.71000001</v>
      </c>
      <c r="K102" s="133">
        <v>174935118.04000002</v>
      </c>
      <c r="L102" s="133">
        <v>297896777.74000001</v>
      </c>
      <c r="M102" s="133">
        <v>640409221.93999994</v>
      </c>
      <c r="N102" s="133">
        <v>432728305.99000001</v>
      </c>
      <c r="O102" s="133">
        <v>719389743.71000004</v>
      </c>
      <c r="P102" s="133">
        <v>448245234.48000002</v>
      </c>
      <c r="Q102" s="129">
        <f t="shared" si="12"/>
        <v>5087705866.2199993</v>
      </c>
      <c r="T102" s="5"/>
      <c r="U102" s="5"/>
      <c r="V102" s="5"/>
      <c r="W102" s="5"/>
    </row>
    <row r="103" spans="2:23" x14ac:dyDescent="0.25">
      <c r="B103" s="29" t="s">
        <v>165</v>
      </c>
      <c r="C103" s="133">
        <v>1105454000</v>
      </c>
      <c r="D103" s="133">
        <v>792462588.47999966</v>
      </c>
      <c r="E103" s="133">
        <v>19871502.309999999</v>
      </c>
      <c r="F103" s="133">
        <v>60480999.269999996</v>
      </c>
      <c r="G103" s="133">
        <v>23165137.329999998</v>
      </c>
      <c r="H103" s="133">
        <v>29287060.920000002</v>
      </c>
      <c r="I103" s="133">
        <v>42716440.07</v>
      </c>
      <c r="J103" s="133">
        <v>45974617.959999993</v>
      </c>
      <c r="K103" s="133">
        <v>51684239.149999999</v>
      </c>
      <c r="L103" s="133">
        <v>49602314.539999999</v>
      </c>
      <c r="M103" s="133">
        <v>28138325.18</v>
      </c>
      <c r="N103" s="133">
        <v>95582544.63000001</v>
      </c>
      <c r="O103" s="133">
        <v>74877596.639999986</v>
      </c>
      <c r="P103" s="133">
        <v>200980291.53999999</v>
      </c>
      <c r="Q103" s="129">
        <f t="shared" si="12"/>
        <v>722361069.53999996</v>
      </c>
      <c r="T103" s="5"/>
      <c r="U103" s="5"/>
      <c r="V103" s="5"/>
      <c r="W103" s="5"/>
    </row>
    <row r="104" spans="2:23" x14ac:dyDescent="0.25">
      <c r="B104" s="29" t="s">
        <v>166</v>
      </c>
      <c r="C104" s="133">
        <v>21882818731</v>
      </c>
      <c r="D104" s="133">
        <v>29357106843.91</v>
      </c>
      <c r="E104" s="133">
        <v>2110501983.0600002</v>
      </c>
      <c r="F104" s="133">
        <v>2014007344.2</v>
      </c>
      <c r="G104" s="133">
        <v>2617099139.7400002</v>
      </c>
      <c r="H104" s="133">
        <v>3978156901.6500006</v>
      </c>
      <c r="I104" s="133">
        <v>1335377345.8999999</v>
      </c>
      <c r="J104" s="133">
        <v>761900117.57000005</v>
      </c>
      <c r="K104" s="133">
        <v>2401084728.7799997</v>
      </c>
      <c r="L104" s="133">
        <v>844808754.66999984</v>
      </c>
      <c r="M104" s="133">
        <v>2846930032.0900002</v>
      </c>
      <c r="N104" s="133">
        <v>1628500567.1899998</v>
      </c>
      <c r="O104" s="133">
        <v>1754643698.05</v>
      </c>
      <c r="P104" s="133">
        <v>6878387505.4499998</v>
      </c>
      <c r="Q104" s="129">
        <f t="shared" si="12"/>
        <v>29171398118.350002</v>
      </c>
      <c r="T104" s="5"/>
      <c r="U104" s="5"/>
      <c r="V104" s="5"/>
      <c r="W104" s="5"/>
    </row>
    <row r="105" spans="2:23" x14ac:dyDescent="0.25">
      <c r="B105" s="7" t="s">
        <v>352</v>
      </c>
      <c r="C105" s="133"/>
      <c r="D105" s="133">
        <v>5060000</v>
      </c>
      <c r="E105" s="133">
        <v>0</v>
      </c>
      <c r="F105" s="133">
        <v>0</v>
      </c>
      <c r="G105" s="133">
        <v>0</v>
      </c>
      <c r="H105" s="133">
        <v>0</v>
      </c>
      <c r="I105" s="133">
        <v>0</v>
      </c>
      <c r="J105" s="133">
        <v>0</v>
      </c>
      <c r="K105" s="133">
        <v>1697250</v>
      </c>
      <c r="L105" s="133">
        <v>0</v>
      </c>
      <c r="M105" s="133">
        <v>0</v>
      </c>
      <c r="N105" s="133">
        <v>0</v>
      </c>
      <c r="O105" s="133">
        <v>0</v>
      </c>
      <c r="P105" s="133">
        <v>2991750</v>
      </c>
      <c r="Q105" s="129">
        <f t="shared" si="12"/>
        <v>4689000</v>
      </c>
      <c r="T105" s="5"/>
      <c r="U105" s="5"/>
      <c r="V105" s="5"/>
      <c r="W105" s="5"/>
    </row>
    <row r="106" spans="2:23" x14ac:dyDescent="0.25">
      <c r="B106" s="28" t="s">
        <v>167</v>
      </c>
      <c r="C106" s="132">
        <f>SUM(C107:C112)</f>
        <v>133160839893</v>
      </c>
      <c r="D106" s="132">
        <v>141590554589.63</v>
      </c>
      <c r="E106" s="132">
        <v>8389141463.71</v>
      </c>
      <c r="F106" s="128">
        <v>10258333555.470001</v>
      </c>
      <c r="G106" s="128">
        <v>9234661016.7199993</v>
      </c>
      <c r="H106" s="128">
        <v>9675000199.6299992</v>
      </c>
      <c r="I106" s="128">
        <v>10520330070.52</v>
      </c>
      <c r="J106" s="128">
        <v>12131767528.630003</v>
      </c>
      <c r="K106" s="128">
        <v>10787212866.230001</v>
      </c>
      <c r="L106" s="128">
        <v>10637060727.360001</v>
      </c>
      <c r="M106" s="128">
        <v>10476277512.15</v>
      </c>
      <c r="N106" s="128">
        <v>12669425704.720001</v>
      </c>
      <c r="O106" s="128">
        <v>14302966820.309998</v>
      </c>
      <c r="P106" s="128">
        <v>21661537653.160004</v>
      </c>
      <c r="Q106" s="128">
        <f t="shared" si="12"/>
        <v>140743715118.60999</v>
      </c>
      <c r="T106" s="5"/>
      <c r="U106" s="5"/>
      <c r="V106" s="5"/>
      <c r="W106" s="5"/>
    </row>
    <row r="107" spans="2:23" x14ac:dyDescent="0.25">
      <c r="B107" s="29" t="s">
        <v>353</v>
      </c>
      <c r="C107" s="133">
        <v>161555740</v>
      </c>
      <c r="D107" s="133">
        <v>168657480.63999999</v>
      </c>
      <c r="E107" s="133">
        <v>0</v>
      </c>
      <c r="F107" s="133">
        <v>0</v>
      </c>
      <c r="G107" s="133">
        <v>0</v>
      </c>
      <c r="H107" s="133">
        <v>0</v>
      </c>
      <c r="I107" s="133">
        <v>0</v>
      </c>
      <c r="J107" s="133">
        <v>0</v>
      </c>
      <c r="K107" s="133">
        <v>17000000</v>
      </c>
      <c r="L107" s="133">
        <v>17000000</v>
      </c>
      <c r="M107" s="133">
        <v>17000000</v>
      </c>
      <c r="N107" s="133">
        <v>17919234.280000001</v>
      </c>
      <c r="O107" s="133">
        <v>32799228</v>
      </c>
      <c r="P107" s="133">
        <v>66939017.460000001</v>
      </c>
      <c r="Q107" s="129">
        <f t="shared" si="12"/>
        <v>168657479.74000001</v>
      </c>
      <c r="T107" s="5"/>
      <c r="U107" s="5"/>
      <c r="V107" s="5"/>
      <c r="W107" s="5"/>
    </row>
    <row r="108" spans="2:23" x14ac:dyDescent="0.25">
      <c r="B108" s="29" t="s">
        <v>169</v>
      </c>
      <c r="C108" s="133">
        <v>12981049711</v>
      </c>
      <c r="D108" s="133">
        <v>14595065959.319998</v>
      </c>
      <c r="E108" s="133">
        <v>691427694.15999997</v>
      </c>
      <c r="F108" s="133">
        <v>1143180398.24</v>
      </c>
      <c r="G108" s="133">
        <v>943043953.41999996</v>
      </c>
      <c r="H108" s="133">
        <v>957393398.85000002</v>
      </c>
      <c r="I108" s="133">
        <v>1347632111.9200001</v>
      </c>
      <c r="J108" s="133">
        <v>1064152265.76</v>
      </c>
      <c r="K108" s="133">
        <v>978083697.88999999</v>
      </c>
      <c r="L108" s="133">
        <v>1069954162.48</v>
      </c>
      <c r="M108" s="133">
        <v>1032965250.8200001</v>
      </c>
      <c r="N108" s="133">
        <v>1016955942.0599999</v>
      </c>
      <c r="O108" s="133">
        <v>1778023256.5199997</v>
      </c>
      <c r="P108" s="133">
        <v>2531751190.5700002</v>
      </c>
      <c r="Q108" s="129">
        <f t="shared" si="12"/>
        <v>14554563322.690001</v>
      </c>
      <c r="T108" s="5"/>
      <c r="U108" s="5"/>
      <c r="V108" s="5"/>
      <c r="W108" s="5"/>
    </row>
    <row r="109" spans="2:23" x14ac:dyDescent="0.25">
      <c r="B109" s="29" t="s">
        <v>170</v>
      </c>
      <c r="C109" s="133">
        <v>11127355992</v>
      </c>
      <c r="D109" s="133">
        <v>11506863793.700003</v>
      </c>
      <c r="E109" s="133">
        <v>669769126.30999994</v>
      </c>
      <c r="F109" s="133">
        <v>931306976.2700001</v>
      </c>
      <c r="G109" s="133">
        <v>615359544.72000003</v>
      </c>
      <c r="H109" s="133">
        <v>695869616.37</v>
      </c>
      <c r="I109" s="133">
        <v>1259988159.04</v>
      </c>
      <c r="J109" s="133">
        <v>1439796093.8300002</v>
      </c>
      <c r="K109" s="133">
        <v>923160763.95000005</v>
      </c>
      <c r="L109" s="133">
        <v>732941375.25999999</v>
      </c>
      <c r="M109" s="133">
        <v>985938124.36999989</v>
      </c>
      <c r="N109" s="133">
        <v>914759738.10000002</v>
      </c>
      <c r="O109" s="133">
        <v>1043194306.09</v>
      </c>
      <c r="P109" s="133">
        <v>1191761959.21</v>
      </c>
      <c r="Q109" s="129">
        <f t="shared" si="12"/>
        <v>11403845783.52</v>
      </c>
      <c r="T109" s="5"/>
      <c r="U109" s="5"/>
      <c r="V109" s="5"/>
      <c r="W109" s="5"/>
    </row>
    <row r="110" spans="2:23" x14ac:dyDescent="0.25">
      <c r="B110" s="29" t="s">
        <v>333</v>
      </c>
      <c r="C110" s="133">
        <v>30270000</v>
      </c>
      <c r="D110" s="133">
        <v>55801286.329999998</v>
      </c>
      <c r="E110" s="133">
        <v>0</v>
      </c>
      <c r="F110" s="133">
        <v>43187.580000000016</v>
      </c>
      <c r="G110" s="133">
        <v>318795</v>
      </c>
      <c r="H110" s="133">
        <v>26762967.580000002</v>
      </c>
      <c r="I110" s="133">
        <v>2020750</v>
      </c>
      <c r="J110" s="133">
        <v>674598.43</v>
      </c>
      <c r="K110" s="133">
        <v>209745.9</v>
      </c>
      <c r="L110" s="133">
        <v>2291793.83</v>
      </c>
      <c r="M110" s="133">
        <v>3011133.74</v>
      </c>
      <c r="N110" s="133">
        <v>1884263.43</v>
      </c>
      <c r="O110" s="133">
        <v>3636958.37</v>
      </c>
      <c r="P110" s="133">
        <v>8575481.2199999988</v>
      </c>
      <c r="Q110" s="129">
        <f t="shared" si="12"/>
        <v>49429675.079999998</v>
      </c>
      <c r="T110" s="5"/>
      <c r="U110" s="5"/>
      <c r="V110" s="5"/>
      <c r="W110" s="5"/>
    </row>
    <row r="111" spans="2:23" x14ac:dyDescent="0.25">
      <c r="B111" s="29" t="s">
        <v>289</v>
      </c>
      <c r="C111" s="133">
        <v>9521296</v>
      </c>
      <c r="D111" s="133">
        <v>8927265</v>
      </c>
      <c r="E111" s="133">
        <v>626774.06000000006</v>
      </c>
      <c r="F111" s="133">
        <v>626774.06000000006</v>
      </c>
      <c r="G111" s="133">
        <v>626774.06000000006</v>
      </c>
      <c r="H111" s="133">
        <v>712192.42</v>
      </c>
      <c r="I111" s="133">
        <v>672993.82</v>
      </c>
      <c r="J111" s="133">
        <v>672993.82</v>
      </c>
      <c r="K111" s="133">
        <v>636677.47</v>
      </c>
      <c r="L111" s="133">
        <v>636677.47</v>
      </c>
      <c r="M111" s="133">
        <v>636677.47</v>
      </c>
      <c r="N111" s="133">
        <v>871303.20000000007</v>
      </c>
      <c r="O111" s="133">
        <v>956712.31</v>
      </c>
      <c r="P111" s="133">
        <v>760572.17</v>
      </c>
      <c r="Q111" s="129">
        <f t="shared" si="12"/>
        <v>8437122.3300000001</v>
      </c>
      <c r="T111" s="5"/>
      <c r="U111" s="5"/>
      <c r="V111" s="5"/>
      <c r="W111" s="5"/>
    </row>
    <row r="112" spans="2:23" x14ac:dyDescent="0.25">
      <c r="B112" s="29" t="s">
        <v>172</v>
      </c>
      <c r="C112" s="133">
        <v>108851087154</v>
      </c>
      <c r="D112" s="133">
        <v>115255238804.64</v>
      </c>
      <c r="E112" s="133">
        <v>7027317869.1800003</v>
      </c>
      <c r="F112" s="133">
        <v>8183176219.3200006</v>
      </c>
      <c r="G112" s="133">
        <v>7675311949.5199995</v>
      </c>
      <c r="H112" s="133">
        <v>7994262024.4099998</v>
      </c>
      <c r="I112" s="133">
        <v>7910016055.7400007</v>
      </c>
      <c r="J112" s="133">
        <v>9626471576.7900028</v>
      </c>
      <c r="K112" s="133">
        <v>8868121981.0200005</v>
      </c>
      <c r="L112" s="133">
        <v>8814236718.3199997</v>
      </c>
      <c r="M112" s="133">
        <v>8436726325.75</v>
      </c>
      <c r="N112" s="133">
        <v>10717035223.650002</v>
      </c>
      <c r="O112" s="133">
        <v>11444356359.019999</v>
      </c>
      <c r="P112" s="133">
        <v>17861749432.530003</v>
      </c>
      <c r="Q112" s="129">
        <f t="shared" si="12"/>
        <v>114558781735.24998</v>
      </c>
      <c r="T112" s="5"/>
      <c r="U112" s="5"/>
      <c r="V112" s="5"/>
      <c r="W112" s="5"/>
    </row>
    <row r="113" spans="2:23" x14ac:dyDescent="0.25">
      <c r="B113" s="28" t="s">
        <v>173</v>
      </c>
      <c r="C113" s="132">
        <f t="shared" ref="C113" si="14">SUM(C114:C119)</f>
        <v>9752583104</v>
      </c>
      <c r="D113" s="132">
        <v>13029473419.32</v>
      </c>
      <c r="E113" s="128">
        <v>413498311.24000001</v>
      </c>
      <c r="F113" s="128">
        <v>759296091.1400001</v>
      </c>
      <c r="G113" s="128">
        <v>946838392.33999991</v>
      </c>
      <c r="H113" s="128">
        <v>962657208.43000007</v>
      </c>
      <c r="I113" s="128">
        <v>888746551.60000002</v>
      </c>
      <c r="J113" s="128">
        <v>1050169554.9299999</v>
      </c>
      <c r="K113" s="128">
        <v>960064686.01999998</v>
      </c>
      <c r="L113" s="128">
        <v>689694063.29999995</v>
      </c>
      <c r="M113" s="128">
        <v>1530351060.1999998</v>
      </c>
      <c r="N113" s="128">
        <v>806082326.26999998</v>
      </c>
      <c r="O113" s="128">
        <v>1131593667.6800001</v>
      </c>
      <c r="P113" s="128">
        <v>2732658129.9399996</v>
      </c>
      <c r="Q113" s="128">
        <f t="shared" si="12"/>
        <v>12871650043.09</v>
      </c>
      <c r="T113" s="5"/>
      <c r="U113" s="5"/>
      <c r="V113" s="5"/>
      <c r="W113" s="5"/>
    </row>
    <row r="114" spans="2:23" x14ac:dyDescent="0.25">
      <c r="B114" s="29" t="s">
        <v>174</v>
      </c>
      <c r="C114" s="133">
        <v>1475270784</v>
      </c>
      <c r="D114" s="133">
        <v>2461458753.4500003</v>
      </c>
      <c r="E114" s="133">
        <v>48104625.789999999</v>
      </c>
      <c r="F114" s="133">
        <v>70415631.060000002</v>
      </c>
      <c r="G114" s="133">
        <v>368282372.33999997</v>
      </c>
      <c r="H114" s="133">
        <v>84597988.569999993</v>
      </c>
      <c r="I114" s="133">
        <v>178231707.50999999</v>
      </c>
      <c r="J114" s="133">
        <v>55299310.609999999</v>
      </c>
      <c r="K114" s="133">
        <v>86368562.659999996</v>
      </c>
      <c r="L114" s="133">
        <v>133503259.39</v>
      </c>
      <c r="M114" s="133">
        <v>248836602.98000002</v>
      </c>
      <c r="N114" s="133">
        <v>122281868.84</v>
      </c>
      <c r="O114" s="133">
        <v>50037777.420000002</v>
      </c>
      <c r="P114" s="133">
        <v>1005915262.53</v>
      </c>
      <c r="Q114" s="129">
        <f t="shared" si="12"/>
        <v>2451874969.6999998</v>
      </c>
      <c r="T114" s="5"/>
      <c r="U114" s="5"/>
      <c r="V114" s="5"/>
      <c r="W114" s="5"/>
    </row>
    <row r="115" spans="2:23" x14ac:dyDescent="0.25">
      <c r="B115" s="29" t="s">
        <v>290</v>
      </c>
      <c r="C115" s="133">
        <v>1292268863</v>
      </c>
      <c r="D115" s="133">
        <v>2865211192.5500002</v>
      </c>
      <c r="E115" s="133">
        <v>27954174.440000001</v>
      </c>
      <c r="F115" s="133">
        <v>127017146.36999999</v>
      </c>
      <c r="G115" s="133">
        <v>87293871.479999989</v>
      </c>
      <c r="H115" s="133">
        <v>93434891.680000007</v>
      </c>
      <c r="I115" s="133">
        <v>109706289.19</v>
      </c>
      <c r="J115" s="133">
        <v>416903806.97999996</v>
      </c>
      <c r="K115" s="133">
        <v>180421384.13999999</v>
      </c>
      <c r="L115" s="133">
        <v>124198235.98</v>
      </c>
      <c r="M115" s="133">
        <v>768337171.3599999</v>
      </c>
      <c r="N115" s="133">
        <v>116307249.47999999</v>
      </c>
      <c r="O115" s="133">
        <v>197947421.44999999</v>
      </c>
      <c r="P115" s="133">
        <v>585596676.14999998</v>
      </c>
      <c r="Q115" s="129">
        <f t="shared" si="12"/>
        <v>2835118318.6999998</v>
      </c>
      <c r="T115" s="5"/>
      <c r="U115" s="5"/>
      <c r="V115" s="5"/>
      <c r="W115" s="5"/>
    </row>
    <row r="116" spans="2:23" x14ac:dyDescent="0.25">
      <c r="B116" s="29" t="s">
        <v>291</v>
      </c>
      <c r="C116" s="133">
        <v>4430496507</v>
      </c>
      <c r="D116" s="133">
        <v>4572505318.2699995</v>
      </c>
      <c r="E116" s="133">
        <v>219889479.84999999</v>
      </c>
      <c r="F116" s="133">
        <v>344211183.52999997</v>
      </c>
      <c r="G116" s="133">
        <v>247462128.56</v>
      </c>
      <c r="H116" s="133">
        <v>462266883.18000007</v>
      </c>
      <c r="I116" s="133">
        <v>360059389.74000007</v>
      </c>
      <c r="J116" s="133">
        <v>322055576.83999997</v>
      </c>
      <c r="K116" s="133">
        <v>322120745.08999997</v>
      </c>
      <c r="L116" s="133">
        <v>286176526.24000001</v>
      </c>
      <c r="M116" s="133">
        <v>272468077.51999998</v>
      </c>
      <c r="N116" s="133">
        <v>416967968.13999999</v>
      </c>
      <c r="O116" s="133">
        <v>589672069.73000002</v>
      </c>
      <c r="P116" s="133">
        <v>643050678.8900001</v>
      </c>
      <c r="Q116" s="129">
        <f t="shared" si="12"/>
        <v>4486400707.3099995</v>
      </c>
      <c r="T116" s="118"/>
      <c r="U116" s="118"/>
      <c r="V116" s="118"/>
      <c r="W116" s="5"/>
    </row>
    <row r="117" spans="2:23" x14ac:dyDescent="0.25">
      <c r="B117" s="29" t="s">
        <v>292</v>
      </c>
      <c r="C117" s="133">
        <v>709263</v>
      </c>
      <c r="D117" s="133">
        <v>11000000</v>
      </c>
      <c r="E117" s="133">
        <v>0</v>
      </c>
      <c r="F117" s="133">
        <v>0</v>
      </c>
      <c r="G117" s="133">
        <v>0</v>
      </c>
      <c r="H117" s="133">
        <v>0</v>
      </c>
      <c r="I117" s="133">
        <v>0</v>
      </c>
      <c r="J117" s="133">
        <v>0</v>
      </c>
      <c r="K117" s="133">
        <v>0</v>
      </c>
      <c r="L117" s="133">
        <v>0</v>
      </c>
      <c r="M117" s="133">
        <v>0</v>
      </c>
      <c r="N117" s="133">
        <v>0</v>
      </c>
      <c r="O117" s="133">
        <v>0</v>
      </c>
      <c r="P117" s="133">
        <v>8661419.2200000007</v>
      </c>
      <c r="Q117" s="129">
        <f t="shared" si="12"/>
        <v>8661419.2200000007</v>
      </c>
      <c r="T117" s="118"/>
      <c r="U117" s="118"/>
      <c r="V117" s="118"/>
      <c r="W117" s="5"/>
    </row>
    <row r="118" spans="2:23" x14ac:dyDescent="0.25">
      <c r="B118" s="29" t="s">
        <v>293</v>
      </c>
      <c r="C118" s="133">
        <v>331428298</v>
      </c>
      <c r="D118" s="133">
        <v>828282424.48999977</v>
      </c>
      <c r="E118" s="133">
        <v>21090121.190000001</v>
      </c>
      <c r="F118" s="133">
        <v>62445649.100000001</v>
      </c>
      <c r="G118" s="133">
        <v>61029826.659999996</v>
      </c>
      <c r="H118" s="133">
        <v>124020988.66</v>
      </c>
      <c r="I118" s="133">
        <v>81685305.919999987</v>
      </c>
      <c r="J118" s="133">
        <v>106473282.47999999</v>
      </c>
      <c r="K118" s="133">
        <v>97983675.790000007</v>
      </c>
      <c r="L118" s="133">
        <v>45473266.270000003</v>
      </c>
      <c r="M118" s="133">
        <v>36994358.359999999</v>
      </c>
      <c r="N118" s="133">
        <v>18307842.02</v>
      </c>
      <c r="O118" s="133">
        <v>92697453.640000001</v>
      </c>
      <c r="P118" s="133">
        <v>75385397.939999998</v>
      </c>
      <c r="Q118" s="129">
        <f t="shared" si="12"/>
        <v>823587168.02999997</v>
      </c>
      <c r="T118" s="118"/>
      <c r="U118" s="118"/>
      <c r="V118" s="118"/>
      <c r="W118" s="5"/>
    </row>
    <row r="119" spans="2:23" ht="30" x14ac:dyDescent="0.25">
      <c r="B119" s="23" t="s">
        <v>178</v>
      </c>
      <c r="C119" s="133">
        <v>2222409389</v>
      </c>
      <c r="D119" s="133">
        <v>2291015730.5599999</v>
      </c>
      <c r="E119" s="133">
        <v>96459909.969999999</v>
      </c>
      <c r="F119" s="133">
        <v>155206481.08000001</v>
      </c>
      <c r="G119" s="133">
        <v>182770193.30000001</v>
      </c>
      <c r="H119" s="133">
        <v>198336456.34</v>
      </c>
      <c r="I119" s="133">
        <v>159063859.24000001</v>
      </c>
      <c r="J119" s="133">
        <v>149437578.02000001</v>
      </c>
      <c r="K119" s="133">
        <v>273170318.34000003</v>
      </c>
      <c r="L119" s="133">
        <v>100342775.42</v>
      </c>
      <c r="M119" s="133">
        <v>203714849.97999999</v>
      </c>
      <c r="N119" s="133">
        <v>132217397.78999999</v>
      </c>
      <c r="O119" s="133">
        <v>201238945.44</v>
      </c>
      <c r="P119" s="133">
        <v>414048695.20999998</v>
      </c>
      <c r="Q119" s="129">
        <f t="shared" si="12"/>
        <v>2266007460.1300001</v>
      </c>
      <c r="T119" s="105"/>
      <c r="U119" s="105"/>
      <c r="V119" s="105"/>
      <c r="W119" s="5"/>
    </row>
    <row r="120" spans="2:23" x14ac:dyDescent="0.25">
      <c r="B120" s="28" t="s">
        <v>179</v>
      </c>
      <c r="C120" s="132">
        <f t="shared" ref="C120" si="15">SUM(C121:C131)</f>
        <v>299968351366</v>
      </c>
      <c r="D120" s="132">
        <v>300910874349.90002</v>
      </c>
      <c r="E120" s="128">
        <v>17202698881.389999</v>
      </c>
      <c r="F120" s="128">
        <v>20809870721.389999</v>
      </c>
      <c r="G120" s="128">
        <v>21149434338.91</v>
      </c>
      <c r="H120" s="128">
        <v>24160729778.25</v>
      </c>
      <c r="I120" s="128">
        <v>24147195528.059998</v>
      </c>
      <c r="J120" s="128">
        <v>22983899110.619999</v>
      </c>
      <c r="K120" s="128">
        <v>23511137611.050003</v>
      </c>
      <c r="L120" s="128">
        <v>25467679649.060005</v>
      </c>
      <c r="M120" s="128">
        <v>21207169667.730003</v>
      </c>
      <c r="N120" s="128">
        <v>27032252723.030003</v>
      </c>
      <c r="O120" s="128">
        <v>29469068333.339996</v>
      </c>
      <c r="P120" s="128">
        <v>38489069447</v>
      </c>
      <c r="Q120" s="128">
        <f t="shared" si="12"/>
        <v>295630205789.82996</v>
      </c>
      <c r="T120" s="105"/>
      <c r="U120" s="105"/>
      <c r="V120" s="105"/>
      <c r="W120" s="5"/>
    </row>
    <row r="121" spans="2:23" x14ac:dyDescent="0.25">
      <c r="B121" s="29" t="s">
        <v>180</v>
      </c>
      <c r="C121" s="133">
        <v>20083879983</v>
      </c>
      <c r="D121" s="133">
        <v>12806316546.650002</v>
      </c>
      <c r="E121" s="133">
        <v>249757557.78999999</v>
      </c>
      <c r="F121" s="133">
        <v>1457049297.6300001</v>
      </c>
      <c r="G121" s="133">
        <v>198625795.51999998</v>
      </c>
      <c r="H121" s="133">
        <v>1694888373.1600001</v>
      </c>
      <c r="I121" s="133">
        <v>1279979593.6200001</v>
      </c>
      <c r="J121" s="133">
        <v>785168349.96000004</v>
      </c>
      <c r="K121" s="133">
        <v>1035870956.6200001</v>
      </c>
      <c r="L121" s="133">
        <v>940967881.33999991</v>
      </c>
      <c r="M121" s="133">
        <v>978276501.60000002</v>
      </c>
      <c r="N121" s="133">
        <v>346300025.48999995</v>
      </c>
      <c r="O121" s="133">
        <v>2964736450.2000003</v>
      </c>
      <c r="P121" s="133">
        <v>278843253.86000001</v>
      </c>
      <c r="Q121" s="129">
        <f t="shared" si="12"/>
        <v>12210464036.790001</v>
      </c>
      <c r="T121" s="105"/>
      <c r="U121" s="105"/>
      <c r="V121" s="105"/>
      <c r="W121" s="5"/>
    </row>
    <row r="122" spans="2:23" x14ac:dyDescent="0.25">
      <c r="B122" s="29" t="s">
        <v>294</v>
      </c>
      <c r="C122" s="133">
        <v>101277757523</v>
      </c>
      <c r="D122" s="133">
        <v>111866685858.09</v>
      </c>
      <c r="E122" s="133">
        <v>7944636092.4899988</v>
      </c>
      <c r="F122" s="133">
        <v>7548728811.9299994</v>
      </c>
      <c r="G122" s="133">
        <v>7320586535.4700003</v>
      </c>
      <c r="H122" s="133">
        <v>8602085774.7999992</v>
      </c>
      <c r="I122" s="133">
        <v>8612823048.1899986</v>
      </c>
      <c r="J122" s="133">
        <v>8955802058.4500008</v>
      </c>
      <c r="K122" s="133">
        <v>9424043359.9100018</v>
      </c>
      <c r="L122" s="133">
        <v>8997287040.7399998</v>
      </c>
      <c r="M122" s="133">
        <v>8706522268.460001</v>
      </c>
      <c r="N122" s="133">
        <v>8609070230.9099998</v>
      </c>
      <c r="O122" s="133">
        <v>9744205423.210001</v>
      </c>
      <c r="P122" s="133">
        <v>17091889060.75</v>
      </c>
      <c r="Q122" s="129">
        <f t="shared" si="12"/>
        <v>111557679705.31001</v>
      </c>
      <c r="T122" s="12"/>
      <c r="U122" s="12"/>
      <c r="V122" s="12"/>
      <c r="W122" s="5"/>
    </row>
    <row r="123" spans="2:23" x14ac:dyDescent="0.25">
      <c r="B123" s="29" t="s">
        <v>295</v>
      </c>
      <c r="C123" s="133">
        <v>31159505328</v>
      </c>
      <c r="D123" s="133">
        <v>32473779433.060001</v>
      </c>
      <c r="E123" s="133">
        <v>2518757386.5100002</v>
      </c>
      <c r="F123" s="133">
        <v>2109486303.05</v>
      </c>
      <c r="G123" s="133">
        <v>2134097752.8900001</v>
      </c>
      <c r="H123" s="133">
        <v>2531707274.5400004</v>
      </c>
      <c r="I123" s="133">
        <v>2632046154.6900001</v>
      </c>
      <c r="J123" s="133">
        <v>2299002619.1000004</v>
      </c>
      <c r="K123" s="133">
        <v>2345047631.6500001</v>
      </c>
      <c r="L123" s="133">
        <v>2645172019.6199999</v>
      </c>
      <c r="M123" s="133">
        <v>2436346554.9700003</v>
      </c>
      <c r="N123" s="133">
        <v>2396060098.1900001</v>
      </c>
      <c r="O123" s="133">
        <v>3093591912.29</v>
      </c>
      <c r="P123" s="133">
        <v>5247761387.79</v>
      </c>
      <c r="Q123" s="129">
        <f t="shared" si="12"/>
        <v>32389077095.290005</v>
      </c>
      <c r="T123" s="12"/>
      <c r="U123" s="12"/>
      <c r="V123" s="12"/>
      <c r="W123" s="5"/>
    </row>
    <row r="124" spans="2:23" x14ac:dyDescent="0.25">
      <c r="B124" s="29" t="s">
        <v>183</v>
      </c>
      <c r="C124" s="133">
        <v>24122473036</v>
      </c>
      <c r="D124" s="133">
        <v>26684989453.439999</v>
      </c>
      <c r="E124" s="133">
        <v>1348013712.46</v>
      </c>
      <c r="F124" s="133">
        <v>1989782806.4899998</v>
      </c>
      <c r="G124" s="133">
        <v>1836805663.6300001</v>
      </c>
      <c r="H124" s="133">
        <v>2201221930.3600001</v>
      </c>
      <c r="I124" s="133">
        <v>1819865642.1099999</v>
      </c>
      <c r="J124" s="133">
        <v>1991311794.9299998</v>
      </c>
      <c r="K124" s="133">
        <v>1877157924.6200001</v>
      </c>
      <c r="L124" s="133">
        <v>1870193919.1099999</v>
      </c>
      <c r="M124" s="133">
        <v>1721074851.95</v>
      </c>
      <c r="N124" s="133">
        <v>2626406409.4499998</v>
      </c>
      <c r="O124" s="133">
        <v>3296869626.2199998</v>
      </c>
      <c r="P124" s="133">
        <v>3831151370.54</v>
      </c>
      <c r="Q124" s="129">
        <f t="shared" si="12"/>
        <v>26409855651.870007</v>
      </c>
      <c r="T124" s="12"/>
      <c r="U124" s="12"/>
      <c r="V124" s="12"/>
      <c r="W124" s="5"/>
    </row>
    <row r="125" spans="2:23" x14ac:dyDescent="0.25">
      <c r="B125" s="29" t="s">
        <v>296</v>
      </c>
      <c r="C125" s="133">
        <v>3625349180</v>
      </c>
      <c r="D125" s="133">
        <v>3319584315.2499995</v>
      </c>
      <c r="E125" s="133">
        <v>342042266.13999999</v>
      </c>
      <c r="F125" s="133">
        <v>341963423.92000002</v>
      </c>
      <c r="G125" s="133">
        <v>337117879.01999998</v>
      </c>
      <c r="H125" s="133">
        <v>410339082.99000001</v>
      </c>
      <c r="I125" s="133">
        <v>241661319.94</v>
      </c>
      <c r="J125" s="133">
        <v>255023404.79000002</v>
      </c>
      <c r="K125" s="133">
        <v>269342911.14999998</v>
      </c>
      <c r="L125" s="133">
        <v>204901524.95000002</v>
      </c>
      <c r="M125" s="133">
        <v>191000460.28999999</v>
      </c>
      <c r="N125" s="133">
        <v>192963717.22999999</v>
      </c>
      <c r="O125" s="133">
        <v>190428836.94</v>
      </c>
      <c r="P125" s="133">
        <v>334843370.71000004</v>
      </c>
      <c r="Q125" s="129">
        <f t="shared" si="12"/>
        <v>3311628198.0699997</v>
      </c>
      <c r="T125" s="12"/>
      <c r="U125" s="12"/>
      <c r="V125" s="12"/>
      <c r="W125" s="5"/>
    </row>
    <row r="126" spans="2:23" x14ac:dyDescent="0.25">
      <c r="B126" s="29" t="s">
        <v>185</v>
      </c>
      <c r="C126" s="133">
        <v>10281253720</v>
      </c>
      <c r="D126" s="133">
        <v>12041376903.840004</v>
      </c>
      <c r="E126" s="133">
        <v>714924652.95999992</v>
      </c>
      <c r="F126" s="133">
        <v>782259292.17000008</v>
      </c>
      <c r="G126" s="133">
        <v>1047482048.76</v>
      </c>
      <c r="H126" s="133">
        <v>856245066.58000004</v>
      </c>
      <c r="I126" s="133">
        <v>844695277.88</v>
      </c>
      <c r="J126" s="133">
        <v>959228330.14999998</v>
      </c>
      <c r="K126" s="133">
        <v>1020944458.1300001</v>
      </c>
      <c r="L126" s="133">
        <v>1004696021.0000001</v>
      </c>
      <c r="M126" s="133">
        <v>951049377.66999996</v>
      </c>
      <c r="N126" s="133">
        <v>1011980267.74</v>
      </c>
      <c r="O126" s="133">
        <v>1011666516.0599999</v>
      </c>
      <c r="P126" s="133">
        <v>1667713484.9300001</v>
      </c>
      <c r="Q126" s="129">
        <f t="shared" si="12"/>
        <v>11872884794.030001</v>
      </c>
      <c r="T126" s="12"/>
      <c r="U126" s="12"/>
      <c r="V126" s="12"/>
      <c r="W126" s="5"/>
    </row>
    <row r="127" spans="2:23" x14ac:dyDescent="0.25">
      <c r="B127" s="29" t="s">
        <v>186</v>
      </c>
      <c r="C127" s="133">
        <v>1362362320</v>
      </c>
      <c r="D127" s="133">
        <v>1303359140.1000001</v>
      </c>
      <c r="E127" s="133">
        <v>65885811.420000002</v>
      </c>
      <c r="F127" s="133">
        <v>72409430.549999997</v>
      </c>
      <c r="G127" s="133">
        <v>122144977.47999999</v>
      </c>
      <c r="H127" s="133">
        <v>126714635.19</v>
      </c>
      <c r="I127" s="133">
        <v>87357957.129999995</v>
      </c>
      <c r="J127" s="133">
        <v>103752801.63</v>
      </c>
      <c r="K127" s="133">
        <v>101215924.92999999</v>
      </c>
      <c r="L127" s="133">
        <v>100136689.44999999</v>
      </c>
      <c r="M127" s="133">
        <v>93339859.200000003</v>
      </c>
      <c r="N127" s="133">
        <v>100216049.14</v>
      </c>
      <c r="O127" s="133">
        <v>123655357.39</v>
      </c>
      <c r="P127" s="133">
        <v>182067217.82000002</v>
      </c>
      <c r="Q127" s="129">
        <f t="shared" si="12"/>
        <v>1278896711.3299999</v>
      </c>
      <c r="T127" s="12"/>
      <c r="U127" s="12"/>
      <c r="V127" s="12"/>
      <c r="W127" s="5"/>
    </row>
    <row r="128" spans="2:23" x14ac:dyDescent="0.25">
      <c r="B128" s="29" t="s">
        <v>187</v>
      </c>
      <c r="C128" s="133">
        <v>561077865</v>
      </c>
      <c r="D128" s="133">
        <v>659408031.89999998</v>
      </c>
      <c r="E128" s="133">
        <v>49606604.259999998</v>
      </c>
      <c r="F128" s="133">
        <v>54817745.740000002</v>
      </c>
      <c r="G128" s="133">
        <v>51685005.099999994</v>
      </c>
      <c r="H128" s="133">
        <v>52737952.210000001</v>
      </c>
      <c r="I128" s="133">
        <v>55669072.780000001</v>
      </c>
      <c r="J128" s="133">
        <v>53336373.43999999</v>
      </c>
      <c r="K128" s="133">
        <v>60935907.390000001</v>
      </c>
      <c r="L128" s="133">
        <v>47456075.479999997</v>
      </c>
      <c r="M128" s="133">
        <v>50529218.390000001</v>
      </c>
      <c r="N128" s="133">
        <v>48052287.960000001</v>
      </c>
      <c r="O128" s="133">
        <v>65773862.07</v>
      </c>
      <c r="P128" s="133">
        <v>66137578.700000003</v>
      </c>
      <c r="Q128" s="129">
        <f t="shared" si="12"/>
        <v>656737683.51999998</v>
      </c>
      <c r="T128" s="12"/>
      <c r="U128" s="12"/>
      <c r="V128" s="12"/>
      <c r="W128" s="5"/>
    </row>
    <row r="129" spans="2:23" x14ac:dyDescent="0.25">
      <c r="B129" s="29" t="s">
        <v>188</v>
      </c>
      <c r="C129" s="133">
        <v>556875231</v>
      </c>
      <c r="D129" s="133">
        <v>649819144.65999997</v>
      </c>
      <c r="E129" s="133">
        <v>24025180.43</v>
      </c>
      <c r="F129" s="133">
        <v>27184961.890000001</v>
      </c>
      <c r="G129" s="133">
        <v>29961648.839999992</v>
      </c>
      <c r="H129" s="133">
        <v>37424175.560000002</v>
      </c>
      <c r="I129" s="133">
        <v>65256304.130000003</v>
      </c>
      <c r="J129" s="133">
        <v>42123380.480000004</v>
      </c>
      <c r="K129" s="133">
        <v>30737844.719999999</v>
      </c>
      <c r="L129" s="133">
        <v>38366652.589999996</v>
      </c>
      <c r="M129" s="133">
        <v>62034666.339999996</v>
      </c>
      <c r="N129" s="133">
        <v>65630626.369999997</v>
      </c>
      <c r="O129" s="133">
        <v>47169832.259999998</v>
      </c>
      <c r="P129" s="133">
        <v>119562131.69</v>
      </c>
      <c r="Q129" s="129">
        <f t="shared" si="12"/>
        <v>589477405.29999995</v>
      </c>
      <c r="T129" s="12"/>
      <c r="U129" s="12"/>
      <c r="V129" s="12"/>
      <c r="W129" s="5"/>
    </row>
    <row r="130" spans="2:23" x14ac:dyDescent="0.25">
      <c r="B130" s="29" t="s">
        <v>297</v>
      </c>
      <c r="C130" s="133">
        <v>1057935212</v>
      </c>
      <c r="D130" s="133">
        <v>1831702697.7800002</v>
      </c>
      <c r="E130" s="133">
        <v>38863371.630000003</v>
      </c>
      <c r="F130" s="133">
        <v>63262208.840000004</v>
      </c>
      <c r="G130" s="133">
        <v>47699326.709999993</v>
      </c>
      <c r="H130" s="133">
        <v>86725858.030000001</v>
      </c>
      <c r="I130" s="133">
        <v>234369873.06</v>
      </c>
      <c r="J130" s="133">
        <v>106354451.24000001</v>
      </c>
      <c r="K130" s="133">
        <v>362578647.59000003</v>
      </c>
      <c r="L130" s="133">
        <v>93186933.36999999</v>
      </c>
      <c r="M130" s="133">
        <v>114140236.71000001</v>
      </c>
      <c r="N130" s="133">
        <v>184931187.53</v>
      </c>
      <c r="O130" s="133">
        <v>140232508.78</v>
      </c>
      <c r="P130" s="133">
        <v>212559229.31</v>
      </c>
      <c r="Q130" s="129">
        <f t="shared" si="12"/>
        <v>1684903832.8</v>
      </c>
      <c r="T130" s="12"/>
      <c r="U130" s="12"/>
      <c r="V130" s="12"/>
      <c r="W130" s="5"/>
    </row>
    <row r="131" spans="2:23" x14ac:dyDescent="0.25">
      <c r="B131" s="29" t="s">
        <v>190</v>
      </c>
      <c r="C131" s="133">
        <v>105879881968</v>
      </c>
      <c r="D131" s="133">
        <v>97273852825.13002</v>
      </c>
      <c r="E131" s="133">
        <v>3906186245.3000002</v>
      </c>
      <c r="F131" s="133">
        <v>6362926439.1800003</v>
      </c>
      <c r="G131" s="133">
        <v>8023227705.4900007</v>
      </c>
      <c r="H131" s="133">
        <v>7560639654.8300009</v>
      </c>
      <c r="I131" s="133">
        <v>8273471284.5299997</v>
      </c>
      <c r="J131" s="133">
        <v>7432795546.4499998</v>
      </c>
      <c r="K131" s="133">
        <v>6983262044.3400002</v>
      </c>
      <c r="L131" s="133">
        <v>9525314891.4099998</v>
      </c>
      <c r="M131" s="133">
        <v>5902855672.1499996</v>
      </c>
      <c r="N131" s="133">
        <v>11450641823.020002</v>
      </c>
      <c r="O131" s="133">
        <v>8790738007.9199982</v>
      </c>
      <c r="P131" s="133">
        <v>9456541360.8999996</v>
      </c>
      <c r="Q131" s="129">
        <f t="shared" si="12"/>
        <v>93668600675.519989</v>
      </c>
      <c r="T131" s="12"/>
      <c r="U131" s="12"/>
      <c r="V131" s="12"/>
      <c r="W131" s="5"/>
    </row>
    <row r="132" spans="2:23" x14ac:dyDescent="0.25">
      <c r="B132" s="28" t="s">
        <v>191</v>
      </c>
      <c r="C132" s="132">
        <f>SUM(C133:C142)</f>
        <v>155715919621</v>
      </c>
      <c r="D132" s="132">
        <v>160830258371.24002</v>
      </c>
      <c r="E132" s="132">
        <v>10487696519.15</v>
      </c>
      <c r="F132" s="128">
        <v>11544257012.739998</v>
      </c>
      <c r="G132" s="128">
        <v>11460180123.800001</v>
      </c>
      <c r="H132" s="128">
        <v>11853961468.570002</v>
      </c>
      <c r="I132" s="128">
        <v>13864470823.67</v>
      </c>
      <c r="J132" s="128">
        <v>11554010675.880001</v>
      </c>
      <c r="K132" s="128">
        <v>12279276040.17</v>
      </c>
      <c r="L132" s="128">
        <v>12466942670.620003</v>
      </c>
      <c r="M132" s="128">
        <v>12285080413.820002</v>
      </c>
      <c r="N132" s="128">
        <v>13379874545.67</v>
      </c>
      <c r="O132" s="128">
        <v>19107909961.409996</v>
      </c>
      <c r="P132" s="128">
        <v>19356027413.130001</v>
      </c>
      <c r="Q132" s="128">
        <f t="shared" si="12"/>
        <v>159639687668.63</v>
      </c>
      <c r="T132" s="12"/>
      <c r="U132" s="12"/>
      <c r="V132" s="12"/>
      <c r="W132" s="5"/>
    </row>
    <row r="133" spans="2:23" x14ac:dyDescent="0.25">
      <c r="B133" s="29" t="s">
        <v>298</v>
      </c>
      <c r="C133" s="133">
        <v>73577328735</v>
      </c>
      <c r="D133" s="133">
        <v>78783110222.320007</v>
      </c>
      <c r="E133" s="133">
        <v>5677873606.8699999</v>
      </c>
      <c r="F133" s="133">
        <v>5773570134.3699999</v>
      </c>
      <c r="G133" s="133">
        <v>5846540797.1300001</v>
      </c>
      <c r="H133" s="133">
        <v>5951103082.8199997</v>
      </c>
      <c r="I133" s="133">
        <v>5922457284.2300005</v>
      </c>
      <c r="J133" s="133">
        <v>5993563470.5</v>
      </c>
      <c r="K133" s="133">
        <v>5998809203.46</v>
      </c>
      <c r="L133" s="133">
        <v>6048957864.04</v>
      </c>
      <c r="M133" s="133">
        <v>6202272661.8000002</v>
      </c>
      <c r="N133" s="133">
        <v>6232420797.04</v>
      </c>
      <c r="O133" s="133">
        <v>8566661011.4499998</v>
      </c>
      <c r="P133" s="133">
        <v>10505052989.07</v>
      </c>
      <c r="Q133" s="131">
        <f t="shared" si="12"/>
        <v>78719282902.779999</v>
      </c>
      <c r="T133" s="12"/>
      <c r="U133" s="12"/>
      <c r="V133" s="12"/>
      <c r="W133" s="5"/>
    </row>
    <row r="134" spans="2:23" x14ac:dyDescent="0.25">
      <c r="B134" s="29" t="s">
        <v>354</v>
      </c>
      <c r="C134" s="133">
        <v>0</v>
      </c>
      <c r="D134" s="133">
        <v>600000</v>
      </c>
      <c r="E134" s="133">
        <v>0</v>
      </c>
      <c r="F134" s="133">
        <v>0</v>
      </c>
      <c r="G134" s="133">
        <v>0</v>
      </c>
      <c r="H134" s="133">
        <v>0</v>
      </c>
      <c r="I134" s="133">
        <v>0</v>
      </c>
      <c r="J134" s="133">
        <v>0</v>
      </c>
      <c r="K134" s="133">
        <v>0</v>
      </c>
      <c r="L134" s="133">
        <v>0</v>
      </c>
      <c r="M134" s="133">
        <v>0</v>
      </c>
      <c r="N134" s="133">
        <v>85000</v>
      </c>
      <c r="O134" s="133">
        <v>100000</v>
      </c>
      <c r="P134" s="133">
        <v>0</v>
      </c>
      <c r="Q134" s="131">
        <f t="shared" si="12"/>
        <v>185000</v>
      </c>
      <c r="T134" s="12"/>
      <c r="U134" s="12"/>
      <c r="V134" s="12"/>
      <c r="W134" s="5"/>
    </row>
    <row r="135" spans="2:23" x14ac:dyDescent="0.25">
      <c r="B135" s="29" t="s">
        <v>221</v>
      </c>
      <c r="C135" s="133">
        <v>293623009</v>
      </c>
      <c r="D135" s="133">
        <v>293623009</v>
      </c>
      <c r="E135" s="133">
        <v>30907111.449999999</v>
      </c>
      <c r="F135" s="133">
        <v>24262391.449999999</v>
      </c>
      <c r="G135" s="133">
        <v>30371600.09</v>
      </c>
      <c r="H135" s="133">
        <v>47087123.450000003</v>
      </c>
      <c r="I135" s="133">
        <v>21370391.449999999</v>
      </c>
      <c r="J135" s="133">
        <v>20211486.449999999</v>
      </c>
      <c r="K135" s="133">
        <v>20357391.449999999</v>
      </c>
      <c r="L135" s="133">
        <v>18224391.449999999</v>
      </c>
      <c r="M135" s="133">
        <v>19538391.449999999</v>
      </c>
      <c r="N135" s="133">
        <v>19625391.449999999</v>
      </c>
      <c r="O135" s="133">
        <v>23332947.449999999</v>
      </c>
      <c r="P135" s="133">
        <v>18334391.41</v>
      </c>
      <c r="Q135" s="131">
        <f t="shared" si="12"/>
        <v>293623008.99999994</v>
      </c>
      <c r="T135" s="12"/>
      <c r="U135" s="12"/>
      <c r="V135" s="12"/>
      <c r="W135" s="5"/>
    </row>
    <row r="136" spans="2:23" x14ac:dyDescent="0.25">
      <c r="B136" s="7" t="s">
        <v>193</v>
      </c>
      <c r="C136" s="133">
        <v>1656805929</v>
      </c>
      <c r="D136" s="133">
        <v>1725484803.4100001</v>
      </c>
      <c r="E136" s="133">
        <v>132218347.81</v>
      </c>
      <c r="F136" s="133">
        <v>132218347.81</v>
      </c>
      <c r="G136" s="133">
        <v>132218347.81</v>
      </c>
      <c r="H136" s="133">
        <v>132218347.81</v>
      </c>
      <c r="I136" s="133">
        <v>132218347.81</v>
      </c>
      <c r="J136" s="133">
        <v>132218347.81</v>
      </c>
      <c r="K136" s="133">
        <v>138017588.94</v>
      </c>
      <c r="L136" s="133">
        <v>132218347.81</v>
      </c>
      <c r="M136" s="133">
        <v>232218347.81</v>
      </c>
      <c r="N136" s="133">
        <v>187612799.78999999</v>
      </c>
      <c r="O136" s="133">
        <v>132218347.81</v>
      </c>
      <c r="P136" s="133">
        <v>79971249.450000003</v>
      </c>
      <c r="Q136" s="131">
        <f t="shared" si="12"/>
        <v>1695566768.4699998</v>
      </c>
      <c r="T136" s="12"/>
      <c r="U136" s="12"/>
      <c r="V136" s="12"/>
      <c r="W136" s="5"/>
    </row>
    <row r="137" spans="2:23" x14ac:dyDescent="0.25">
      <c r="B137" s="29" t="s">
        <v>299</v>
      </c>
      <c r="C137" s="133">
        <v>250742574</v>
      </c>
      <c r="D137" s="133">
        <v>543331519.62</v>
      </c>
      <c r="E137" s="133">
        <v>0</v>
      </c>
      <c r="F137" s="133">
        <v>0</v>
      </c>
      <c r="G137" s="133">
        <v>0</v>
      </c>
      <c r="H137" s="133">
        <v>0</v>
      </c>
      <c r="I137" s="133">
        <v>0</v>
      </c>
      <c r="J137" s="133">
        <v>0</v>
      </c>
      <c r="K137" s="133">
        <v>168520370.75999999</v>
      </c>
      <c r="L137" s="133">
        <v>84877619.060000002</v>
      </c>
      <c r="M137" s="133">
        <v>112887239.44</v>
      </c>
      <c r="N137" s="133">
        <v>63848329.590000004</v>
      </c>
      <c r="O137" s="133">
        <v>19867068.210000001</v>
      </c>
      <c r="P137" s="133">
        <v>14530518.41</v>
      </c>
      <c r="Q137" s="131">
        <f t="shared" si="12"/>
        <v>464531145.47000003</v>
      </c>
      <c r="T137" s="12"/>
      <c r="U137" s="12"/>
      <c r="V137" s="12"/>
      <c r="W137" s="5"/>
    </row>
    <row r="138" spans="2:23" x14ac:dyDescent="0.25">
      <c r="B138" s="29" t="s">
        <v>300</v>
      </c>
      <c r="C138" s="133">
        <v>3905104796</v>
      </c>
      <c r="D138" s="133">
        <v>3358466988</v>
      </c>
      <c r="E138" s="133">
        <v>158950841.88</v>
      </c>
      <c r="F138" s="133">
        <v>172462630.26999998</v>
      </c>
      <c r="G138" s="133">
        <v>342517796.84000003</v>
      </c>
      <c r="H138" s="133">
        <v>245385296.39000005</v>
      </c>
      <c r="I138" s="133">
        <v>303966742.33000004</v>
      </c>
      <c r="J138" s="133">
        <v>229143419.13999999</v>
      </c>
      <c r="K138" s="133">
        <v>248676779.38000003</v>
      </c>
      <c r="L138" s="133">
        <v>181888856.13999999</v>
      </c>
      <c r="M138" s="133">
        <v>190000966.71000001</v>
      </c>
      <c r="N138" s="133">
        <v>286015639.88999999</v>
      </c>
      <c r="O138" s="133">
        <v>191693622.79000002</v>
      </c>
      <c r="P138" s="133">
        <v>698812160.76999998</v>
      </c>
      <c r="Q138" s="129">
        <f t="shared" si="12"/>
        <v>3249514752.5299997</v>
      </c>
      <c r="T138" s="12"/>
      <c r="U138" s="12"/>
      <c r="V138" s="12"/>
      <c r="W138" s="5"/>
    </row>
    <row r="139" spans="2:23" x14ac:dyDescent="0.25">
      <c r="B139" s="29" t="s">
        <v>301</v>
      </c>
      <c r="C139" s="133">
        <v>1671911010</v>
      </c>
      <c r="D139" s="133">
        <v>2261914175.6699996</v>
      </c>
      <c r="E139" s="133">
        <v>88163805.519999996</v>
      </c>
      <c r="F139" s="133">
        <v>94854054.400000006</v>
      </c>
      <c r="G139" s="133">
        <v>110647831.77000001</v>
      </c>
      <c r="H139" s="133">
        <v>129379138.45999999</v>
      </c>
      <c r="I139" s="133">
        <v>151392231.10999998</v>
      </c>
      <c r="J139" s="133">
        <v>85861166.840000004</v>
      </c>
      <c r="K139" s="133">
        <v>121927308.92999999</v>
      </c>
      <c r="L139" s="133">
        <v>358837524.13</v>
      </c>
      <c r="M139" s="133">
        <v>93573111.049999982</v>
      </c>
      <c r="N139" s="133">
        <v>206367468.75999999</v>
      </c>
      <c r="O139" s="133">
        <v>285789243.5</v>
      </c>
      <c r="P139" s="133">
        <v>479149715.59000003</v>
      </c>
      <c r="Q139" s="129">
        <f t="shared" ref="Q139:Q150" si="16">+E139+F139+G139+H139+I139+J139+K139+L139+M139+N139+O139+P139</f>
        <v>2205942600.0599999</v>
      </c>
      <c r="T139" s="12"/>
      <c r="U139" s="12"/>
      <c r="V139" s="12"/>
      <c r="W139" s="5"/>
    </row>
    <row r="140" spans="2:23" x14ac:dyDescent="0.25">
      <c r="B140" s="29" t="s">
        <v>197</v>
      </c>
      <c r="C140" s="133">
        <v>72103426276</v>
      </c>
      <c r="D140" s="133">
        <v>71562029283.350021</v>
      </c>
      <c r="E140" s="133">
        <v>4347430209.9499998</v>
      </c>
      <c r="F140" s="133">
        <v>5067074663.6899996</v>
      </c>
      <c r="G140" s="133">
        <v>4945731154.4900007</v>
      </c>
      <c r="H140" s="133">
        <v>5259394326.6500006</v>
      </c>
      <c r="I140" s="133">
        <v>7051350809.9599991</v>
      </c>
      <c r="J140" s="133">
        <v>4972363667.6099997</v>
      </c>
      <c r="K140" s="133">
        <v>5279096801.079999</v>
      </c>
      <c r="L140" s="133">
        <v>5574359164.04</v>
      </c>
      <c r="M140" s="133">
        <v>5366335591.3699999</v>
      </c>
      <c r="N140" s="133">
        <v>6041390957.2300005</v>
      </c>
      <c r="O140" s="133">
        <v>9819927377.6700001</v>
      </c>
      <c r="P140" s="133">
        <v>7069403869.5899992</v>
      </c>
      <c r="Q140" s="129">
        <f t="shared" si="16"/>
        <v>70793858593.330002</v>
      </c>
      <c r="T140" s="12"/>
      <c r="U140" s="12"/>
      <c r="V140" s="12"/>
      <c r="W140" s="5"/>
    </row>
    <row r="141" spans="2:23" x14ac:dyDescent="0.25">
      <c r="B141" s="29" t="s">
        <v>198</v>
      </c>
      <c r="C141" s="133">
        <v>1600000</v>
      </c>
      <c r="D141" s="133">
        <v>1274000</v>
      </c>
      <c r="E141" s="133">
        <v>0</v>
      </c>
      <c r="F141" s="133">
        <v>0</v>
      </c>
      <c r="G141" s="133">
        <v>0</v>
      </c>
      <c r="H141" s="133">
        <v>0</v>
      </c>
      <c r="I141" s="133">
        <v>0</v>
      </c>
      <c r="J141" s="133">
        <v>0</v>
      </c>
      <c r="K141" s="133">
        <v>0</v>
      </c>
      <c r="L141" s="133">
        <v>0</v>
      </c>
      <c r="M141" s="133">
        <v>0</v>
      </c>
      <c r="N141" s="133">
        <v>0</v>
      </c>
      <c r="O141" s="133">
        <v>1148363</v>
      </c>
      <c r="P141" s="133">
        <v>0</v>
      </c>
      <c r="Q141" s="129">
        <f t="shared" si="16"/>
        <v>1148363</v>
      </c>
      <c r="T141" s="12"/>
      <c r="U141" s="12"/>
      <c r="V141" s="12"/>
      <c r="W141" s="5"/>
    </row>
    <row r="142" spans="2:23" x14ac:dyDescent="0.25">
      <c r="B142" s="29" t="s">
        <v>302</v>
      </c>
      <c r="C142" s="133">
        <v>2255377292</v>
      </c>
      <c r="D142" s="133">
        <v>2300424369.8699999</v>
      </c>
      <c r="E142" s="133">
        <v>52152595.670000002</v>
      </c>
      <c r="F142" s="133">
        <v>279814790.75</v>
      </c>
      <c r="G142" s="133">
        <v>52152595.670000002</v>
      </c>
      <c r="H142" s="133">
        <v>89394152.989999995</v>
      </c>
      <c r="I142" s="133">
        <v>281715016.77999997</v>
      </c>
      <c r="J142" s="133">
        <v>120649117.53</v>
      </c>
      <c r="K142" s="133">
        <v>303870596.17000002</v>
      </c>
      <c r="L142" s="133">
        <v>67578903.950000003</v>
      </c>
      <c r="M142" s="133">
        <v>68254104.189999998</v>
      </c>
      <c r="N142" s="133">
        <v>342508161.92000002</v>
      </c>
      <c r="O142" s="133">
        <v>67171979.530000001</v>
      </c>
      <c r="P142" s="133">
        <v>490772518.84000003</v>
      </c>
      <c r="Q142" s="129">
        <f t="shared" si="16"/>
        <v>2216034533.9900002</v>
      </c>
      <c r="T142" s="12"/>
      <c r="U142" s="12"/>
      <c r="V142" s="12"/>
      <c r="W142" s="5"/>
    </row>
    <row r="143" spans="2:23" x14ac:dyDescent="0.25">
      <c r="B143" s="28" t="s">
        <v>334</v>
      </c>
      <c r="C143" s="132">
        <f>SUM(C144:C147)</f>
        <v>1043775416</v>
      </c>
      <c r="D143" s="97">
        <v>1029709470.99</v>
      </c>
      <c r="E143" s="128">
        <v>28545210.890000001</v>
      </c>
      <c r="F143" s="128">
        <v>49998603.530000001</v>
      </c>
      <c r="G143" s="128">
        <v>54844710</v>
      </c>
      <c r="H143" s="128">
        <v>53040793.859999999</v>
      </c>
      <c r="I143" s="128">
        <v>93225729.539999992</v>
      </c>
      <c r="J143" s="128">
        <v>47367576.32</v>
      </c>
      <c r="K143" s="128">
        <v>62177639.049999997</v>
      </c>
      <c r="L143" s="128">
        <v>68836436.110000014</v>
      </c>
      <c r="M143" s="128">
        <v>64817069.520000003</v>
      </c>
      <c r="N143" s="128">
        <v>114998535.39999999</v>
      </c>
      <c r="O143" s="128">
        <v>91711948.729999989</v>
      </c>
      <c r="P143" s="133">
        <v>142575021.12</v>
      </c>
      <c r="Q143" s="128">
        <f t="shared" si="16"/>
        <v>872139274.07000005</v>
      </c>
      <c r="T143" s="12"/>
      <c r="U143" s="12"/>
      <c r="V143" s="12"/>
      <c r="W143" s="5"/>
    </row>
    <row r="144" spans="2:23" x14ac:dyDescent="0.25">
      <c r="B144" s="29" t="s">
        <v>335</v>
      </c>
      <c r="C144" s="133">
        <v>146325088</v>
      </c>
      <c r="D144" s="133">
        <v>160387827.5</v>
      </c>
      <c r="E144" s="133">
        <v>0</v>
      </c>
      <c r="F144" s="133">
        <v>15874522</v>
      </c>
      <c r="G144" s="133">
        <v>11076869.029999999</v>
      </c>
      <c r="H144" s="133">
        <v>8611772.6500000004</v>
      </c>
      <c r="I144" s="133">
        <v>13640939.289999999</v>
      </c>
      <c r="J144" s="133">
        <v>10730630.74</v>
      </c>
      <c r="K144" s="133">
        <v>6922873.2699999996</v>
      </c>
      <c r="L144" s="133">
        <v>14365422.609999999</v>
      </c>
      <c r="M144" s="133">
        <v>9191915.3300000001</v>
      </c>
      <c r="N144" s="133">
        <v>13781306.16</v>
      </c>
      <c r="O144" s="133">
        <v>16869049.899999999</v>
      </c>
      <c r="P144" s="133">
        <v>32389857.509999998</v>
      </c>
      <c r="Q144" s="129">
        <f t="shared" si="16"/>
        <v>153455158.48999998</v>
      </c>
      <c r="T144" s="12"/>
      <c r="U144" s="12"/>
      <c r="V144" s="12"/>
      <c r="W144" s="5"/>
    </row>
    <row r="145" spans="2:23" x14ac:dyDescent="0.25">
      <c r="B145" s="29" t="s">
        <v>355</v>
      </c>
      <c r="C145" s="133">
        <v>310000000</v>
      </c>
      <c r="D145" s="133">
        <v>86056265.780000001</v>
      </c>
      <c r="E145" s="133">
        <v>580560.28</v>
      </c>
      <c r="F145" s="133">
        <v>890533.33</v>
      </c>
      <c r="G145" s="133">
        <v>5436170.1200000001</v>
      </c>
      <c r="H145" s="133">
        <v>5238995.0199999996</v>
      </c>
      <c r="I145" s="133">
        <v>4465635.38</v>
      </c>
      <c r="J145" s="133">
        <v>5796735.6299999999</v>
      </c>
      <c r="K145" s="133">
        <v>5557081.46</v>
      </c>
      <c r="L145" s="133">
        <v>4665800.2200000007</v>
      </c>
      <c r="M145" s="133">
        <v>6178995.8099999996</v>
      </c>
      <c r="N145" s="133">
        <v>8810995.7300000004</v>
      </c>
      <c r="O145" s="133">
        <v>7560762.7199999997</v>
      </c>
      <c r="P145" s="133">
        <v>22245872.170000002</v>
      </c>
      <c r="Q145" s="129">
        <f t="shared" si="16"/>
        <v>77428137.870000005</v>
      </c>
      <c r="T145" s="12"/>
      <c r="U145" s="12"/>
      <c r="V145" s="12"/>
      <c r="W145" s="5"/>
    </row>
    <row r="146" spans="2:23" x14ac:dyDescent="0.25">
      <c r="B146" s="7" t="s">
        <v>336</v>
      </c>
      <c r="C146" s="133">
        <v>195103174</v>
      </c>
      <c r="D146" s="133">
        <v>152614233.91</v>
      </c>
      <c r="E146" s="133">
        <v>6956148.1200000001</v>
      </c>
      <c r="F146" s="133">
        <v>5612250.8700000001</v>
      </c>
      <c r="G146" s="133">
        <v>6300107.7000000002</v>
      </c>
      <c r="H146" s="133">
        <v>7822637.2699999996</v>
      </c>
      <c r="I146" s="133">
        <v>15536446.560000001</v>
      </c>
      <c r="J146" s="133">
        <v>10648219.32</v>
      </c>
      <c r="K146" s="133">
        <v>12395496.880000001</v>
      </c>
      <c r="L146" s="133">
        <v>12766034.310000001</v>
      </c>
      <c r="M146" s="133">
        <v>14927814.1</v>
      </c>
      <c r="N146" s="133">
        <v>16948295.309999999</v>
      </c>
      <c r="O146" s="133">
        <v>10786908.880000001</v>
      </c>
      <c r="P146" s="133">
        <v>17548581.110000003</v>
      </c>
      <c r="Q146" s="129">
        <f t="shared" si="16"/>
        <v>138248940.43000001</v>
      </c>
      <c r="T146" s="12"/>
      <c r="U146" s="12"/>
      <c r="V146" s="12"/>
      <c r="W146" s="5"/>
    </row>
    <row r="147" spans="2:23" x14ac:dyDescent="0.25">
      <c r="B147" s="29" t="s">
        <v>337</v>
      </c>
      <c r="C147" s="133">
        <v>392347154</v>
      </c>
      <c r="D147" s="133">
        <v>630651143.80000007</v>
      </c>
      <c r="E147" s="133">
        <v>21008502.489999998</v>
      </c>
      <c r="F147" s="133">
        <v>27621297.329999998</v>
      </c>
      <c r="G147" s="133">
        <v>32031563.150000002</v>
      </c>
      <c r="H147" s="133">
        <v>31367388.919999998</v>
      </c>
      <c r="I147" s="133">
        <v>59582708.310000002</v>
      </c>
      <c r="J147" s="133">
        <v>20191990.629999999</v>
      </c>
      <c r="K147" s="133">
        <v>37302187.439999998</v>
      </c>
      <c r="L147" s="133">
        <v>37039178.970000006</v>
      </c>
      <c r="M147" s="133">
        <v>34518344.280000001</v>
      </c>
      <c r="N147" s="133">
        <v>75457938.199999988</v>
      </c>
      <c r="O147" s="133">
        <v>56495227.229999997</v>
      </c>
      <c r="P147" s="133">
        <v>70390710.329999998</v>
      </c>
      <c r="Q147" s="129">
        <f t="shared" si="16"/>
        <v>503007037.27999997</v>
      </c>
      <c r="T147" s="12"/>
      <c r="U147" s="12"/>
      <c r="V147" s="12"/>
      <c r="W147" s="5"/>
    </row>
    <row r="148" spans="2:23" x14ac:dyDescent="0.25">
      <c r="B148" s="24" t="s">
        <v>200</v>
      </c>
      <c r="C148" s="140">
        <f t="shared" ref="C148:C149" si="17">C149</f>
        <v>294634030542</v>
      </c>
      <c r="D148" s="140">
        <v>289649702356.44</v>
      </c>
      <c r="E148" s="127">
        <v>54772096298.669998</v>
      </c>
      <c r="F148" s="127">
        <v>19601114496.93</v>
      </c>
      <c r="G148" s="127">
        <v>16880717043.540001</v>
      </c>
      <c r="H148" s="127">
        <v>6963138168.3699999</v>
      </c>
      <c r="I148" s="127">
        <v>26836349042.660004</v>
      </c>
      <c r="J148" s="127">
        <v>36859261862.18</v>
      </c>
      <c r="K148" s="127">
        <v>36522205210.230003</v>
      </c>
      <c r="L148" s="127">
        <v>14563483152.190001</v>
      </c>
      <c r="M148" s="127">
        <v>17172758659.949999</v>
      </c>
      <c r="N148" s="127">
        <v>8651870913.9099998</v>
      </c>
      <c r="O148" s="127">
        <v>39151540826.660004</v>
      </c>
      <c r="P148" s="127">
        <v>11610889341.690001</v>
      </c>
      <c r="Q148" s="127">
        <f t="shared" si="16"/>
        <v>289585425016.98004</v>
      </c>
      <c r="T148" s="12"/>
      <c r="U148" s="12"/>
      <c r="V148" s="12"/>
      <c r="W148" s="5"/>
    </row>
    <row r="149" spans="2:23" x14ac:dyDescent="0.25">
      <c r="B149" s="28" t="s">
        <v>201</v>
      </c>
      <c r="C149" s="132">
        <f t="shared" si="17"/>
        <v>294634030542</v>
      </c>
      <c r="D149" s="132">
        <v>289649702356.44</v>
      </c>
      <c r="E149" s="128">
        <v>54772096298.669998</v>
      </c>
      <c r="F149" s="128">
        <v>19601114496.93</v>
      </c>
      <c r="G149" s="128">
        <v>16880717043.540001</v>
      </c>
      <c r="H149" s="128">
        <v>6963138168.3699999</v>
      </c>
      <c r="I149" s="128">
        <v>26836349042.660004</v>
      </c>
      <c r="J149" s="128">
        <v>36859261862.18</v>
      </c>
      <c r="K149" s="128">
        <v>36522205210.230003</v>
      </c>
      <c r="L149" s="128">
        <v>14563483152.190001</v>
      </c>
      <c r="M149" s="128">
        <v>17172758659.949999</v>
      </c>
      <c r="N149" s="128">
        <v>8651870913.9099998</v>
      </c>
      <c r="O149" s="128">
        <v>39151540826.660004</v>
      </c>
      <c r="P149" s="128">
        <v>11610889341.690001</v>
      </c>
      <c r="Q149" s="128">
        <f t="shared" si="16"/>
        <v>289585425016.98004</v>
      </c>
      <c r="W149" s="5"/>
    </row>
    <row r="150" spans="2:23" x14ac:dyDescent="0.25">
      <c r="B150" s="29" t="s">
        <v>202</v>
      </c>
      <c r="C150" s="133">
        <v>294634030542</v>
      </c>
      <c r="D150" s="133">
        <v>289649702356.44</v>
      </c>
      <c r="E150" s="129">
        <v>54772096298.669998</v>
      </c>
      <c r="F150" s="129">
        <v>19601114496.93</v>
      </c>
      <c r="G150" s="129">
        <v>16880717043.540001</v>
      </c>
      <c r="H150" s="129">
        <v>6963138168.3699999</v>
      </c>
      <c r="I150" s="129">
        <v>26836349042.660004</v>
      </c>
      <c r="J150" s="129">
        <v>36859261862.18</v>
      </c>
      <c r="K150" s="129">
        <v>36522205210.230003</v>
      </c>
      <c r="L150" s="129">
        <v>14563483152.190001</v>
      </c>
      <c r="M150" s="129">
        <v>17172758659.949999</v>
      </c>
      <c r="N150" s="129">
        <v>8651870913.9099998</v>
      </c>
      <c r="O150" s="129">
        <v>39151540826.660004</v>
      </c>
      <c r="P150" s="129">
        <v>11610889341.690001</v>
      </c>
      <c r="Q150" s="129">
        <f t="shared" si="16"/>
        <v>289585425016.98004</v>
      </c>
      <c r="T150" s="120"/>
      <c r="U150" s="120"/>
      <c r="V150" s="120"/>
      <c r="W150" s="5"/>
    </row>
    <row r="151" spans="2:23" x14ac:dyDescent="0.25">
      <c r="B151" s="149" t="s">
        <v>45</v>
      </c>
      <c r="C151" s="142">
        <f t="shared" ref="C151:P151" si="18">C10+C70+C34+C100+C148</f>
        <v>1418686514950</v>
      </c>
      <c r="D151" s="142">
        <f t="shared" si="18"/>
        <v>1462330743800.76</v>
      </c>
      <c r="E151" s="134">
        <f>E10+E70+E34+E100+E148</f>
        <v>122282144638.89999</v>
      </c>
      <c r="F151" s="134">
        <f t="shared" ref="F151:M151" si="19">F10+F70+F34+F100+F148</f>
        <v>102252428922.48001</v>
      </c>
      <c r="G151" s="134">
        <f t="shared" si="19"/>
        <v>107311065905.29996</v>
      </c>
      <c r="H151" s="134">
        <f t="shared" si="19"/>
        <v>104972319562.59998</v>
      </c>
      <c r="I151" s="134">
        <f t="shared" si="19"/>
        <v>112492526446.62</v>
      </c>
      <c r="J151" s="134">
        <f t="shared" si="19"/>
        <v>124710898233.84998</v>
      </c>
      <c r="K151" s="134">
        <f t="shared" si="19"/>
        <v>119441541137.55002</v>
      </c>
      <c r="L151" s="134">
        <f t="shared" si="19"/>
        <v>104958993639.72998</v>
      </c>
      <c r="M151" s="134">
        <f t="shared" si="19"/>
        <v>105451085125.28999</v>
      </c>
      <c r="N151" s="134">
        <f t="shared" si="18"/>
        <v>110576487520.02</v>
      </c>
      <c r="O151" s="134">
        <f t="shared" si="18"/>
        <v>146575296666.35001</v>
      </c>
      <c r="P151" s="134">
        <f t="shared" si="18"/>
        <v>185465406882.68997</v>
      </c>
      <c r="Q151" s="134">
        <f>+E151+F151+G151+H151+I151+J151+K151+L151+M151+N151+O151+P151</f>
        <v>1446490194681.3799</v>
      </c>
      <c r="T151" s="117"/>
      <c r="U151" s="5"/>
      <c r="V151" s="5"/>
      <c r="W151" s="5"/>
    </row>
    <row r="152" spans="2:23" x14ac:dyDescent="0.25">
      <c r="B152" s="29"/>
      <c r="C152" s="133"/>
      <c r="D152" s="133"/>
      <c r="E152" s="129"/>
      <c r="F152" s="129"/>
      <c r="G152" s="129"/>
      <c r="H152" s="129"/>
      <c r="I152" s="129"/>
      <c r="J152" s="129"/>
      <c r="K152" s="129"/>
      <c r="L152" s="129"/>
      <c r="M152" s="129"/>
      <c r="N152" s="129"/>
      <c r="O152" s="129"/>
      <c r="P152" s="129"/>
      <c r="Q152" s="129"/>
      <c r="T152" s="117"/>
      <c r="U152" s="5"/>
      <c r="V152" s="5"/>
      <c r="W152" s="5"/>
    </row>
    <row r="153" spans="2:23" x14ac:dyDescent="0.25">
      <c r="B153" s="149"/>
      <c r="C153" s="142"/>
      <c r="D153" s="164"/>
      <c r="E153" s="135" t="str">
        <f t="shared" ref="E153:Q153" si="20">+E9</f>
        <v>ENERO</v>
      </c>
      <c r="F153" s="135" t="str">
        <f t="shared" si="20"/>
        <v>FEBRERO</v>
      </c>
      <c r="G153" s="135" t="str">
        <f t="shared" si="20"/>
        <v>MARZO</v>
      </c>
      <c r="H153" s="135" t="str">
        <f t="shared" si="20"/>
        <v>ABRIL</v>
      </c>
      <c r="I153" s="135" t="str">
        <f t="shared" si="20"/>
        <v>MAYO</v>
      </c>
      <c r="J153" s="135" t="str">
        <f t="shared" si="20"/>
        <v>JUNIO</v>
      </c>
      <c r="K153" s="135" t="str">
        <f t="shared" si="20"/>
        <v>JULIO</v>
      </c>
      <c r="L153" s="135" t="str">
        <f t="shared" si="20"/>
        <v>AGOSTO</v>
      </c>
      <c r="M153" s="135" t="str">
        <f t="shared" si="20"/>
        <v>SEPTIEMBRE</v>
      </c>
      <c r="N153" s="135" t="str">
        <f t="shared" si="20"/>
        <v>OCTUBRE</v>
      </c>
      <c r="O153" s="135" t="str">
        <f t="shared" si="20"/>
        <v>NOVIEMBRE</v>
      </c>
      <c r="P153" s="135" t="str">
        <f t="shared" si="20"/>
        <v>DICIEMBRE</v>
      </c>
      <c r="Q153" s="135" t="str">
        <f t="shared" si="20"/>
        <v>TOTAL</v>
      </c>
      <c r="U153" s="5"/>
      <c r="V153" s="5"/>
      <c r="W153" s="5"/>
    </row>
    <row r="154" spans="2:23" x14ac:dyDescent="0.25">
      <c r="B154" s="30" t="s">
        <v>213</v>
      </c>
      <c r="C154" s="127">
        <f t="shared" ref="C154:C155" si="21">C155</f>
        <v>113668099604</v>
      </c>
      <c r="D154" s="127">
        <v>113613099604</v>
      </c>
      <c r="E154" s="260">
        <v>10368264719.439999</v>
      </c>
      <c r="F154" s="260">
        <v>3743870531.5500002</v>
      </c>
      <c r="G154" s="260">
        <v>8138724847.8399992</v>
      </c>
      <c r="H154" s="260">
        <v>27164550615.43</v>
      </c>
      <c r="I154" s="260">
        <v>3509777483.4499998</v>
      </c>
      <c r="J154" s="260">
        <v>3215471340.8099999</v>
      </c>
      <c r="K154" s="260">
        <v>8467373793.2600002</v>
      </c>
      <c r="L154" s="260">
        <v>2960912831.6299996</v>
      </c>
      <c r="M154" s="260">
        <v>4641548932.9799995</v>
      </c>
      <c r="N154" s="260">
        <v>16532683711.610001</v>
      </c>
      <c r="O154" s="260">
        <v>6998336146.46</v>
      </c>
      <c r="P154" s="260">
        <v>2556263285.5799999</v>
      </c>
      <c r="Q154" s="127">
        <f>E154+F154+G154+H154+I154+J154+K154+L154+M154+O154+N154+P154</f>
        <v>98297778240.039993</v>
      </c>
      <c r="T154" s="117"/>
      <c r="U154" s="5"/>
      <c r="V154" s="5"/>
      <c r="W154" s="5"/>
    </row>
    <row r="155" spans="2:23" x14ac:dyDescent="0.25">
      <c r="B155" s="31" t="s">
        <v>214</v>
      </c>
      <c r="C155" s="128">
        <f t="shared" si="21"/>
        <v>113668099604</v>
      </c>
      <c r="D155" s="128">
        <v>113613099604</v>
      </c>
      <c r="E155" s="261">
        <v>10368264719.439999</v>
      </c>
      <c r="F155" s="261">
        <v>3743870531.5500002</v>
      </c>
      <c r="G155" s="261">
        <v>8138724847.8399992</v>
      </c>
      <c r="H155" s="261">
        <v>27164550615.43</v>
      </c>
      <c r="I155" s="261">
        <v>3509777483.4499998</v>
      </c>
      <c r="J155" s="261">
        <v>3215471340.8099999</v>
      </c>
      <c r="K155" s="261">
        <v>8467373793.2600002</v>
      </c>
      <c r="L155" s="261">
        <v>2960912831.6299996</v>
      </c>
      <c r="M155" s="261">
        <v>4641548932.9799995</v>
      </c>
      <c r="N155" s="261">
        <v>16532683711.610001</v>
      </c>
      <c r="O155" s="261">
        <v>6998336146.46</v>
      </c>
      <c r="P155" s="261">
        <v>2556263285.5799999</v>
      </c>
      <c r="Q155" s="129">
        <f>E155+F155+G155+H155+I155+J155+K155+L155+M155+O155+N155+P155</f>
        <v>98297778240.039993</v>
      </c>
      <c r="T155" s="12"/>
      <c r="U155" s="5"/>
      <c r="V155" s="5"/>
      <c r="W155" s="5"/>
    </row>
    <row r="156" spans="2:23" x14ac:dyDescent="0.25">
      <c r="B156" s="23" t="s">
        <v>215</v>
      </c>
      <c r="C156" s="129">
        <v>113668099604</v>
      </c>
      <c r="D156" s="129">
        <v>113613099604</v>
      </c>
      <c r="E156" s="262">
        <v>10368264719.439999</v>
      </c>
      <c r="F156" s="262">
        <v>3743870531.5500002</v>
      </c>
      <c r="G156" s="262">
        <v>8138724847.8399992</v>
      </c>
      <c r="H156" s="262">
        <v>27164550615.43</v>
      </c>
      <c r="I156" s="262">
        <v>3509777483.4499998</v>
      </c>
      <c r="J156" s="262">
        <v>3215471340.8099999</v>
      </c>
      <c r="K156" s="262">
        <v>8467373793.2600002</v>
      </c>
      <c r="L156" s="262">
        <v>2960912831.6299996</v>
      </c>
      <c r="M156" s="262">
        <v>4641548932.9799995</v>
      </c>
      <c r="N156" s="262">
        <v>16532683711.610001</v>
      </c>
      <c r="O156" s="262">
        <v>6998336146.46</v>
      </c>
      <c r="P156" s="262">
        <v>2556263285.5799999</v>
      </c>
      <c r="Q156" s="129">
        <f>E156+F156+G156+H156+I156+J156+K156+L156+M156+O156+N156+P156</f>
        <v>98297778240.039993</v>
      </c>
      <c r="T156" s="12"/>
      <c r="U156" s="5"/>
      <c r="V156" s="5"/>
      <c r="W156" s="5"/>
    </row>
    <row r="157" spans="2:23" x14ac:dyDescent="0.25">
      <c r="B157" s="30" t="s">
        <v>101</v>
      </c>
      <c r="C157" s="312">
        <v>0</v>
      </c>
      <c r="D157" s="312">
        <v>0</v>
      </c>
      <c r="E157" s="315">
        <v>0</v>
      </c>
      <c r="F157" s="316">
        <v>0</v>
      </c>
      <c r="G157" s="316">
        <v>0</v>
      </c>
      <c r="H157" s="260">
        <v>0</v>
      </c>
      <c r="I157" s="260">
        <v>137060.4</v>
      </c>
      <c r="J157" s="260">
        <v>-137060.4</v>
      </c>
      <c r="K157" s="316">
        <v>0</v>
      </c>
      <c r="L157" s="316">
        <v>0</v>
      </c>
      <c r="M157" s="316">
        <v>0</v>
      </c>
      <c r="N157" s="316">
        <v>0</v>
      </c>
      <c r="O157" s="316">
        <v>0</v>
      </c>
      <c r="P157" s="316">
        <v>0</v>
      </c>
      <c r="Q157" s="313">
        <f t="shared" ref="Q157:Q159" si="22">E157+F157+G157+H157+I157+J157+K157+L157+M157+O157+N157+P157</f>
        <v>0</v>
      </c>
      <c r="T157" s="12"/>
      <c r="U157" s="5"/>
      <c r="V157" s="5"/>
      <c r="W157" s="5"/>
    </row>
    <row r="158" spans="2:23" x14ac:dyDescent="0.25">
      <c r="B158" s="31" t="s">
        <v>102</v>
      </c>
      <c r="C158" s="128">
        <v>0</v>
      </c>
      <c r="D158" s="128">
        <v>0</v>
      </c>
      <c r="E158" s="317">
        <v>0</v>
      </c>
      <c r="F158" s="317">
        <v>0</v>
      </c>
      <c r="G158" s="317">
        <v>0</v>
      </c>
      <c r="H158" s="261">
        <v>0</v>
      </c>
      <c r="I158" s="261">
        <v>137060.4</v>
      </c>
      <c r="J158" s="261">
        <v>-137060.4</v>
      </c>
      <c r="K158" s="317">
        <v>0</v>
      </c>
      <c r="L158" s="317">
        <v>0</v>
      </c>
      <c r="M158" s="317">
        <v>0</v>
      </c>
      <c r="N158" s="317">
        <v>0</v>
      </c>
      <c r="O158" s="317">
        <v>0</v>
      </c>
      <c r="P158" s="317">
        <v>0</v>
      </c>
      <c r="Q158" s="314">
        <f t="shared" si="22"/>
        <v>0</v>
      </c>
      <c r="T158" s="12"/>
      <c r="U158" s="5"/>
      <c r="V158" s="5"/>
      <c r="W158" s="5"/>
    </row>
    <row r="159" spans="2:23" x14ac:dyDescent="0.25">
      <c r="B159" s="23" t="s">
        <v>104</v>
      </c>
      <c r="C159" s="128">
        <v>0</v>
      </c>
      <c r="D159" s="128">
        <v>0</v>
      </c>
      <c r="E159" s="262">
        <v>0</v>
      </c>
      <c r="F159" s="262">
        <v>0</v>
      </c>
      <c r="G159" s="262">
        <v>0</v>
      </c>
      <c r="H159" s="262">
        <v>0</v>
      </c>
      <c r="I159" s="262">
        <v>137060.4</v>
      </c>
      <c r="J159" s="262">
        <v>-137060.4</v>
      </c>
      <c r="K159" s="262">
        <v>0</v>
      </c>
      <c r="L159" s="262">
        <v>0</v>
      </c>
      <c r="M159" s="262">
        <v>0</v>
      </c>
      <c r="N159" s="262">
        <v>0</v>
      </c>
      <c r="O159" s="262">
        <v>0</v>
      </c>
      <c r="P159" s="262">
        <v>0</v>
      </c>
      <c r="Q159" s="129">
        <f t="shared" si="22"/>
        <v>0</v>
      </c>
      <c r="T159" s="12"/>
      <c r="U159" s="5"/>
      <c r="V159" s="5"/>
      <c r="W159" s="5"/>
    </row>
    <row r="160" spans="2:23" x14ac:dyDescent="0.25">
      <c r="B160" s="149" t="s">
        <v>47</v>
      </c>
      <c r="C160" s="142">
        <f>C154</f>
        <v>113668099604</v>
      </c>
      <c r="D160" s="142">
        <f>D154</f>
        <v>113613099604</v>
      </c>
      <c r="E160" s="134">
        <f t="shared" ref="E160:M160" si="23">E154+E157</f>
        <v>10368264719.439999</v>
      </c>
      <c r="F160" s="134">
        <f t="shared" si="23"/>
        <v>3743870531.5500002</v>
      </c>
      <c r="G160" s="134">
        <f t="shared" si="23"/>
        <v>8138724847.8399992</v>
      </c>
      <c r="H160" s="134">
        <f t="shared" si="23"/>
        <v>27164550615.43</v>
      </c>
      <c r="I160" s="134">
        <f t="shared" si="23"/>
        <v>3509914543.8499999</v>
      </c>
      <c r="J160" s="134">
        <f t="shared" si="23"/>
        <v>3215334280.4099998</v>
      </c>
      <c r="K160" s="134">
        <f t="shared" si="23"/>
        <v>8467373793.2600002</v>
      </c>
      <c r="L160" s="134">
        <f t="shared" si="23"/>
        <v>2960912831.6299996</v>
      </c>
      <c r="M160" s="134">
        <f t="shared" si="23"/>
        <v>4641548932.9799995</v>
      </c>
      <c r="N160" s="134">
        <f t="shared" ref="N160" si="24">N154</f>
        <v>16532683711.610001</v>
      </c>
      <c r="O160" s="134">
        <f>O154</f>
        <v>6998336146.46</v>
      </c>
      <c r="P160" s="134">
        <f t="shared" ref="P160" si="25">P154</f>
        <v>2556263285.5799999</v>
      </c>
      <c r="Q160" s="134">
        <f>E160+F160+G160+H160+I160+J160+K160+L160+M160+O160+N160+P160</f>
        <v>98297778240.039993</v>
      </c>
      <c r="T160" s="12"/>
      <c r="U160" s="5"/>
      <c r="V160" s="5"/>
      <c r="W160" s="5"/>
    </row>
    <row r="161" spans="1:28" x14ac:dyDescent="0.25">
      <c r="B161" s="158"/>
      <c r="C161" s="159"/>
      <c r="D161" s="159"/>
      <c r="E161" s="160"/>
      <c r="F161" s="160"/>
      <c r="G161" s="160"/>
      <c r="H161" s="160"/>
      <c r="I161" s="160"/>
      <c r="J161" s="160"/>
      <c r="K161" s="160"/>
      <c r="L161" s="160"/>
      <c r="M161" s="160"/>
      <c r="N161" s="160"/>
      <c r="O161" s="160"/>
      <c r="P161" s="160"/>
      <c r="Q161" s="160"/>
      <c r="T161" s="12"/>
      <c r="U161" s="5"/>
      <c r="V161" s="5"/>
      <c r="W161" s="5"/>
    </row>
    <row r="162" spans="1:28" x14ac:dyDescent="0.25">
      <c r="B162" s="55" t="s">
        <v>48</v>
      </c>
      <c r="C162" s="144">
        <f t="shared" ref="C162:P162" si="26">C151+C160</f>
        <v>1532354614554</v>
      </c>
      <c r="D162" s="144">
        <f t="shared" si="26"/>
        <v>1575943843404.76</v>
      </c>
      <c r="E162" s="136">
        <f t="shared" si="26"/>
        <v>132650409358.34</v>
      </c>
      <c r="F162" s="136">
        <f>F151+F160</f>
        <v>105996299454.03001</v>
      </c>
      <c r="G162" s="136">
        <f t="shared" si="26"/>
        <v>115449790753.13995</v>
      </c>
      <c r="H162" s="136">
        <f t="shared" si="26"/>
        <v>132136870178.02997</v>
      </c>
      <c r="I162" s="136">
        <f t="shared" si="26"/>
        <v>116002440990.47</v>
      </c>
      <c r="J162" s="136">
        <f t="shared" si="26"/>
        <v>127926232514.25998</v>
      </c>
      <c r="K162" s="136">
        <f t="shared" si="26"/>
        <v>127908914930.81001</v>
      </c>
      <c r="L162" s="136">
        <f t="shared" si="26"/>
        <v>107919906471.35999</v>
      </c>
      <c r="M162" s="136">
        <f t="shared" si="26"/>
        <v>110092634058.26999</v>
      </c>
      <c r="N162" s="136">
        <f>N151+N160</f>
        <v>127109171231.63</v>
      </c>
      <c r="O162" s="136">
        <f>O151+O160</f>
        <v>153573632812.81</v>
      </c>
      <c r="P162" s="136">
        <f t="shared" si="26"/>
        <v>188021670168.26996</v>
      </c>
      <c r="Q162" s="136">
        <f>SUM(E162:P162)</f>
        <v>1544787972921.4199</v>
      </c>
      <c r="U162" s="5"/>
      <c r="V162" s="5"/>
      <c r="W162" s="5"/>
    </row>
    <row r="163" spans="1:28" ht="13.5" customHeight="1" x14ac:dyDescent="0.25">
      <c r="B163" s="169" t="s">
        <v>267</v>
      </c>
      <c r="C163" s="10"/>
      <c r="D163" s="10"/>
      <c r="E163" s="303"/>
      <c r="F163" s="303"/>
      <c r="G163" s="303"/>
      <c r="H163" s="303"/>
      <c r="I163" s="304"/>
      <c r="J163" s="304"/>
      <c r="K163" s="304"/>
      <c r="L163" s="304"/>
      <c r="M163" s="304"/>
      <c r="N163" s="304"/>
      <c r="O163" s="304"/>
      <c r="P163" s="304"/>
      <c r="Q163" s="303"/>
      <c r="T163" s="117"/>
      <c r="U163" s="117"/>
      <c r="V163" s="117"/>
      <c r="W163" s="117"/>
    </row>
    <row r="164" spans="1:28" ht="45" customHeight="1" x14ac:dyDescent="0.25">
      <c r="B164" s="169" t="s">
        <v>303</v>
      </c>
      <c r="C164" s="125"/>
      <c r="D164" s="125"/>
      <c r="E164"/>
      <c r="F164"/>
      <c r="G164"/>
      <c r="H164"/>
      <c r="I164"/>
      <c r="J164"/>
      <c r="K164"/>
      <c r="L164"/>
      <c r="M164" s="125"/>
      <c r="N164" s="125"/>
      <c r="O164" s="125"/>
      <c r="P164" s="125"/>
      <c r="Q164" s="125"/>
    </row>
    <row r="165" spans="1:28" ht="90" x14ac:dyDescent="0.25">
      <c r="B165" s="169" t="s">
        <v>356</v>
      </c>
      <c r="C165" s="125"/>
      <c r="D165" s="125"/>
      <c r="E165" s="97"/>
      <c r="F165" s="97"/>
      <c r="G165" s="97"/>
      <c r="H165" s="97"/>
      <c r="I165" s="97"/>
      <c r="J165" s="97"/>
      <c r="K165" s="97"/>
      <c r="L165" s="97"/>
      <c r="M165" s="97"/>
      <c r="N165" s="97"/>
      <c r="O165" s="97"/>
      <c r="P165" s="97"/>
      <c r="Q165" s="97"/>
    </row>
    <row r="166" spans="1:28" ht="30" x14ac:dyDescent="0.25">
      <c r="B166" s="166" t="s">
        <v>357</v>
      </c>
      <c r="E166" s="97"/>
      <c r="F166" s="97"/>
      <c r="G166" s="97"/>
      <c r="H166" s="97"/>
      <c r="I166" s="97"/>
      <c r="J166" s="97"/>
      <c r="K166" s="97"/>
      <c r="L166" s="97"/>
      <c r="M166" s="97"/>
      <c r="N166" s="97"/>
      <c r="O166" s="97"/>
      <c r="P166" s="97"/>
      <c r="Q166" s="97"/>
    </row>
    <row r="167" spans="1:28" x14ac:dyDescent="0.25">
      <c r="E167" s="97"/>
      <c r="F167" s="97"/>
      <c r="G167" s="97"/>
      <c r="H167" s="97"/>
      <c r="I167" s="97"/>
      <c r="J167" s="97"/>
      <c r="K167" s="97"/>
      <c r="L167" s="97"/>
      <c r="M167" s="97"/>
      <c r="N167" s="97"/>
      <c r="O167" s="97"/>
      <c r="P167" s="97"/>
      <c r="Q167" s="97"/>
    </row>
    <row r="168" spans="1:28" x14ac:dyDescent="0.25">
      <c r="E168" s="97"/>
      <c r="F168" s="97"/>
      <c r="G168" s="97"/>
      <c r="H168" s="97"/>
      <c r="I168" s="97"/>
      <c r="J168" s="97"/>
      <c r="K168" s="97"/>
      <c r="L168" s="97"/>
      <c r="M168" s="97"/>
      <c r="N168" s="97"/>
      <c r="O168" s="97"/>
      <c r="P168" s="97"/>
      <c r="Q168" s="97"/>
    </row>
    <row r="169" spans="1:28" x14ac:dyDescent="0.25">
      <c r="E169" s="97"/>
      <c r="F169" s="97"/>
      <c r="G169" s="97"/>
      <c r="H169" s="97"/>
      <c r="I169" s="97"/>
      <c r="J169" s="97"/>
      <c r="K169" s="97"/>
      <c r="L169" s="97"/>
      <c r="M169" s="97"/>
      <c r="N169" s="97"/>
      <c r="O169" s="97"/>
      <c r="P169" s="97"/>
      <c r="Q169" s="97"/>
    </row>
    <row r="170" spans="1:28" x14ac:dyDescent="0.25">
      <c r="E170" s="97"/>
      <c r="F170" s="97"/>
      <c r="G170" s="97"/>
      <c r="H170" s="97"/>
      <c r="I170" s="97"/>
      <c r="J170" s="97"/>
      <c r="K170" s="97"/>
      <c r="L170" s="97"/>
      <c r="M170" s="97"/>
      <c r="N170" s="97"/>
      <c r="O170" s="97"/>
      <c r="P170" s="97"/>
      <c r="Q170" s="97"/>
    </row>
    <row r="171" spans="1:28" x14ac:dyDescent="0.25">
      <c r="E171" s="97"/>
      <c r="F171" s="97"/>
      <c r="G171" s="97"/>
      <c r="H171" s="97"/>
      <c r="I171" s="97"/>
      <c r="J171" s="97"/>
      <c r="K171" s="97"/>
      <c r="L171" s="97"/>
      <c r="M171" s="97"/>
      <c r="N171" s="97"/>
      <c r="O171" s="97"/>
      <c r="P171" s="97"/>
      <c r="Q171" s="97"/>
    </row>
    <row r="172" spans="1:28" x14ac:dyDescent="0.25">
      <c r="E172" s="97"/>
      <c r="F172" s="97"/>
      <c r="G172" s="97"/>
      <c r="H172" s="97"/>
      <c r="I172" s="97"/>
      <c r="J172" s="97"/>
      <c r="K172" s="97"/>
      <c r="L172" s="97"/>
      <c r="M172" s="97"/>
      <c r="N172" s="97"/>
      <c r="O172" s="97"/>
      <c r="P172" s="97"/>
      <c r="Q172" s="97"/>
    </row>
    <row r="173" spans="1:28" x14ac:dyDescent="0.25">
      <c r="E173" s="97"/>
      <c r="F173" s="97"/>
      <c r="G173" s="97"/>
      <c r="H173" s="97"/>
      <c r="I173" s="97"/>
      <c r="J173" s="97"/>
      <c r="K173" s="97"/>
      <c r="L173" s="97"/>
      <c r="M173" s="97"/>
      <c r="N173" s="97"/>
      <c r="O173" s="97"/>
      <c r="P173" s="97"/>
      <c r="Q173" s="97"/>
    </row>
    <row r="174" spans="1:28" s="12" customFormat="1" x14ac:dyDescent="0.25">
      <c r="A174"/>
      <c r="B174"/>
      <c r="C174" s="97"/>
      <c r="D174" s="97"/>
      <c r="E174" s="97"/>
      <c r="F174" s="97"/>
      <c r="G174" s="97"/>
      <c r="H174" s="97"/>
      <c r="I174" s="97"/>
      <c r="J174" s="97"/>
      <c r="K174" s="97"/>
      <c r="L174" s="97"/>
      <c r="M174" s="97"/>
      <c r="N174" s="97"/>
      <c r="O174" s="97"/>
      <c r="P174" s="97"/>
      <c r="Q174" s="97"/>
      <c r="R174"/>
      <c r="S174"/>
      <c r="T174"/>
      <c r="U174"/>
      <c r="V174"/>
      <c r="W174"/>
      <c r="X174"/>
      <c r="Y174"/>
      <c r="Z174"/>
      <c r="AA174"/>
      <c r="AB174"/>
    </row>
    <row r="175" spans="1:28" s="12" customFormat="1" x14ac:dyDescent="0.25">
      <c r="A175"/>
      <c r="B175"/>
      <c r="C175" s="97"/>
      <c r="D175" s="97"/>
      <c r="E175" s="97"/>
      <c r="F175" s="97"/>
      <c r="G175" s="97"/>
      <c r="H175" s="97"/>
      <c r="I175" s="97"/>
      <c r="J175" s="97"/>
      <c r="K175" s="97"/>
      <c r="L175" s="97"/>
      <c r="M175" s="97"/>
      <c r="N175" s="97"/>
      <c r="O175" s="97"/>
      <c r="P175" s="97"/>
      <c r="Q175" s="97"/>
      <c r="R175"/>
      <c r="S175"/>
      <c r="T175"/>
      <c r="U175"/>
      <c r="V175"/>
      <c r="W175"/>
      <c r="X175"/>
      <c r="Y175"/>
      <c r="Z175"/>
      <c r="AA175"/>
      <c r="AB175"/>
    </row>
    <row r="176" spans="1:28" s="12" customFormat="1" x14ac:dyDescent="0.25">
      <c r="A176"/>
      <c r="B176"/>
      <c r="C176" s="97"/>
      <c r="D176" s="97"/>
      <c r="E176" s="97"/>
      <c r="F176" s="97"/>
      <c r="G176" s="97"/>
      <c r="H176" s="97"/>
      <c r="I176" s="97"/>
      <c r="J176" s="97"/>
      <c r="K176" s="97"/>
      <c r="L176" s="97"/>
      <c r="M176" s="97"/>
      <c r="N176" s="97"/>
      <c r="O176" s="97"/>
      <c r="P176" s="97"/>
      <c r="Q176" s="97"/>
      <c r="R176"/>
      <c r="S176"/>
      <c r="T176"/>
      <c r="U176"/>
      <c r="V176"/>
      <c r="W176"/>
      <c r="X176"/>
      <c r="Y176"/>
      <c r="Z176"/>
      <c r="AA176"/>
      <c r="AB176"/>
    </row>
    <row r="177" spans="1:28" x14ac:dyDescent="0.25">
      <c r="E177" s="97"/>
      <c r="F177" s="97"/>
      <c r="G177" s="97"/>
      <c r="H177" s="97"/>
      <c r="I177" s="97"/>
      <c r="J177" s="97"/>
      <c r="K177" s="97"/>
      <c r="L177" s="97"/>
      <c r="M177" s="97"/>
      <c r="N177" s="97"/>
      <c r="O177" s="97"/>
      <c r="P177" s="97"/>
      <c r="Q177" s="97"/>
    </row>
    <row r="178" spans="1:28" x14ac:dyDescent="0.25">
      <c r="E178" s="97"/>
      <c r="F178" s="97"/>
      <c r="G178" s="97"/>
      <c r="H178" s="97"/>
      <c r="I178" s="97"/>
      <c r="J178" s="97"/>
      <c r="K178" s="97"/>
      <c r="L178" s="97"/>
      <c r="M178" s="97"/>
      <c r="N178" s="97"/>
      <c r="O178" s="97"/>
      <c r="P178" s="97"/>
      <c r="Q178" s="97"/>
    </row>
    <row r="179" spans="1:28"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row>
    <row r="180" spans="1:28"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row>
    <row r="181" spans="1:28"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row>
    <row r="183" spans="1:28"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row>
    <row r="184" spans="1:28"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row>
    <row r="185" spans="1:28"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row>
    <row r="186" spans="1:28"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row>
    <row r="187" spans="1:28"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row>
    <row r="188" spans="1:28"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row>
    <row r="189" spans="1:28"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row>
    <row r="190" spans="1:28"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row>
    <row r="192" spans="1:28"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row>
    <row r="193" spans="1:28"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row>
    <row r="194" spans="1:28"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row>
    <row r="195" spans="1:28"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row>
    <row r="196" spans="1:28"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row>
    <row r="200" spans="1:28"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row>
    <row r="201" spans="1:28" s="12" customFormat="1" x14ac:dyDescent="0.25">
      <c r="A201"/>
      <c r="B201"/>
      <c r="C201" s="97"/>
      <c r="D201" s="97"/>
      <c r="E201" s="97"/>
      <c r="F201" s="97"/>
      <c r="G201" s="97"/>
      <c r="H201" s="97"/>
      <c r="I201" s="97"/>
      <c r="J201" s="97"/>
      <c r="K201" s="97"/>
      <c r="L201" s="97"/>
      <c r="M201" s="97"/>
      <c r="N201" s="97"/>
      <c r="O201" s="97"/>
      <c r="P201" s="97"/>
      <c r="R201"/>
      <c r="S201"/>
      <c r="T201"/>
      <c r="U201"/>
      <c r="V201"/>
      <c r="W201"/>
      <c r="X201"/>
      <c r="Y201"/>
      <c r="Z201"/>
      <c r="AA201"/>
      <c r="AB201"/>
    </row>
    <row r="202" spans="1:28" s="12" customFormat="1" x14ac:dyDescent="0.25">
      <c r="A202"/>
      <c r="B202"/>
      <c r="C202" s="97"/>
      <c r="D202" s="97"/>
      <c r="E202" s="97"/>
      <c r="F202" s="97"/>
      <c r="G202" s="97"/>
      <c r="H202" s="97"/>
      <c r="I202" s="97"/>
      <c r="J202" s="97"/>
      <c r="K202" s="97"/>
      <c r="L202" s="97"/>
      <c r="M202" s="97"/>
      <c r="N202" s="97"/>
      <c r="O202" s="97"/>
      <c r="P202" s="97"/>
      <c r="R202"/>
      <c r="S202"/>
      <c r="T202"/>
      <c r="U202"/>
      <c r="V202"/>
      <c r="W202"/>
      <c r="X202"/>
      <c r="Y202"/>
      <c r="Z202"/>
      <c r="AA202"/>
      <c r="AB202"/>
    </row>
    <row r="203" spans="1:28" s="12" customFormat="1" x14ac:dyDescent="0.25">
      <c r="A203"/>
      <c r="B203"/>
      <c r="C203" s="97"/>
      <c r="D203" s="97"/>
      <c r="E203" s="97"/>
      <c r="F203" s="97"/>
      <c r="G203" s="97"/>
      <c r="H203" s="97"/>
      <c r="I203" s="97"/>
      <c r="J203" s="97"/>
      <c r="K203" s="97"/>
      <c r="L203" s="97"/>
      <c r="M203" s="97"/>
      <c r="N203" s="97"/>
      <c r="O203" s="97"/>
      <c r="P203" s="97"/>
      <c r="R203"/>
      <c r="S203"/>
      <c r="T203"/>
      <c r="U203"/>
      <c r="V203"/>
      <c r="W203"/>
      <c r="X203"/>
      <c r="Y203"/>
      <c r="Z203"/>
      <c r="AA203"/>
      <c r="AB203"/>
    </row>
    <row r="204" spans="1:28"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row>
    <row r="205" spans="1:28" s="12" customFormat="1" x14ac:dyDescent="0.25">
      <c r="A205"/>
      <c r="B205"/>
      <c r="C205" s="97"/>
      <c r="D205" s="97"/>
      <c r="E205" s="97"/>
      <c r="F205" s="97"/>
      <c r="G205" s="97"/>
      <c r="H205" s="97"/>
      <c r="I205" s="97"/>
      <c r="J205" s="97"/>
      <c r="K205" s="97"/>
      <c r="L205" s="97"/>
      <c r="M205" s="97"/>
      <c r="N205" s="97"/>
      <c r="O205" s="97"/>
      <c r="P205" s="97"/>
      <c r="R205"/>
      <c r="S205"/>
      <c r="T205"/>
      <c r="U205"/>
      <c r="V205"/>
      <c r="W205"/>
      <c r="X205"/>
      <c r="Y205"/>
      <c r="Z205"/>
      <c r="AA205"/>
      <c r="AB205"/>
    </row>
    <row r="206" spans="1:28" s="12" customFormat="1" x14ac:dyDescent="0.25">
      <c r="A206"/>
      <c r="B206"/>
      <c r="C206" s="97"/>
      <c r="D206" s="97"/>
      <c r="E206" s="97"/>
      <c r="F206" s="97"/>
      <c r="G206" s="97"/>
      <c r="H206" s="97"/>
      <c r="I206" s="97"/>
      <c r="J206" s="97"/>
      <c r="K206" s="97"/>
      <c r="L206" s="97"/>
      <c r="M206" s="97"/>
      <c r="N206" s="97"/>
      <c r="O206" s="97"/>
      <c r="P206" s="97"/>
      <c r="R206"/>
      <c r="S206"/>
      <c r="T206"/>
      <c r="U206"/>
      <c r="V206"/>
      <c r="W206"/>
      <c r="X206"/>
      <c r="Y206"/>
      <c r="Z206"/>
      <c r="AA206"/>
      <c r="AB206"/>
    </row>
    <row r="219" spans="1:28"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row>
    <row r="222" spans="1:28"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row>
    <row r="223" spans="1:28"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row>
    <row r="224" spans="1:28"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row>
    <row r="225" spans="1:28" s="12" customFormat="1" x14ac:dyDescent="0.25">
      <c r="A225"/>
      <c r="B225"/>
      <c r="C225" s="97"/>
      <c r="D225" s="97"/>
      <c r="E225" s="97"/>
      <c r="F225" s="97"/>
      <c r="G225" s="97"/>
      <c r="H225" s="97"/>
      <c r="I225" s="97"/>
      <c r="J225" s="97"/>
      <c r="K225" s="97"/>
      <c r="L225" s="97"/>
      <c r="M225" s="97"/>
      <c r="N225" s="97"/>
      <c r="O225" s="97"/>
      <c r="P225" s="97"/>
      <c r="R225"/>
      <c r="S225"/>
      <c r="T225"/>
      <c r="U225"/>
      <c r="V225"/>
      <c r="W225"/>
      <c r="X225"/>
      <c r="Y225"/>
      <c r="Z225"/>
      <c r="AA225"/>
      <c r="AB225"/>
    </row>
    <row r="226" spans="1:28" s="12" customFormat="1" x14ac:dyDescent="0.25">
      <c r="A226"/>
      <c r="B226"/>
      <c r="C226" s="97"/>
      <c r="D226" s="97"/>
      <c r="E226" s="97"/>
      <c r="F226" s="97"/>
      <c r="G226" s="97"/>
      <c r="H226" s="97"/>
      <c r="I226" s="97"/>
      <c r="J226" s="97"/>
      <c r="K226" s="97"/>
      <c r="L226" s="97"/>
      <c r="M226" s="97"/>
      <c r="N226" s="97"/>
      <c r="O226" s="97"/>
      <c r="P226" s="97"/>
      <c r="R226"/>
      <c r="S226"/>
      <c r="T226"/>
      <c r="U226"/>
      <c r="V226"/>
      <c r="W226"/>
      <c r="X226"/>
      <c r="Y226"/>
      <c r="Z226"/>
      <c r="AA226"/>
      <c r="AB226"/>
    </row>
    <row r="227" spans="1:28" s="12" customFormat="1" x14ac:dyDescent="0.25">
      <c r="A227"/>
      <c r="B227"/>
      <c r="C227" s="97"/>
      <c r="D227" s="97"/>
      <c r="E227" s="97"/>
      <c r="F227" s="97"/>
      <c r="G227" s="97"/>
      <c r="H227" s="97"/>
      <c r="I227" s="97"/>
      <c r="J227" s="97"/>
      <c r="K227" s="97"/>
      <c r="L227" s="97"/>
      <c r="M227" s="97"/>
      <c r="N227" s="97"/>
      <c r="O227" s="97"/>
      <c r="P227" s="97"/>
      <c r="R227"/>
      <c r="S227"/>
      <c r="T227"/>
      <c r="U227"/>
      <c r="V227"/>
      <c r="W227"/>
      <c r="X227"/>
      <c r="Y227"/>
      <c r="Z227"/>
      <c r="AA227"/>
      <c r="AB227"/>
    </row>
    <row r="228" spans="1:28" s="12" customFormat="1" x14ac:dyDescent="0.25">
      <c r="A228"/>
      <c r="B228"/>
      <c r="C228" s="97"/>
      <c r="D228" s="97"/>
      <c r="E228" s="97"/>
      <c r="F228" s="97"/>
      <c r="G228" s="97"/>
      <c r="H228" s="97"/>
      <c r="I228" s="97"/>
      <c r="J228" s="97"/>
      <c r="K228" s="97"/>
      <c r="L228" s="97"/>
      <c r="M228" s="97"/>
      <c r="N228" s="97"/>
      <c r="O228" s="97"/>
      <c r="P228" s="97"/>
      <c r="R228"/>
      <c r="S228"/>
      <c r="T228"/>
      <c r="U228"/>
      <c r="V228"/>
      <c r="W228"/>
      <c r="X228"/>
      <c r="Y228"/>
      <c r="Z228"/>
      <c r="AA228"/>
      <c r="AB228"/>
    </row>
    <row r="229" spans="1:28" s="12" customFormat="1" x14ac:dyDescent="0.25">
      <c r="A229"/>
      <c r="B229"/>
      <c r="C229" s="97"/>
      <c r="D229" s="97"/>
      <c r="E229" s="97"/>
      <c r="F229" s="97"/>
      <c r="G229" s="97"/>
      <c r="H229" s="97"/>
      <c r="I229" s="97"/>
      <c r="J229" s="97"/>
      <c r="K229" s="97"/>
      <c r="L229" s="97"/>
      <c r="M229" s="97"/>
      <c r="N229" s="97"/>
      <c r="O229" s="97"/>
      <c r="P229" s="97"/>
      <c r="R229"/>
      <c r="S229"/>
      <c r="T229"/>
      <c r="U229"/>
      <c r="V229"/>
      <c r="W229"/>
      <c r="X229"/>
      <c r="Y229"/>
      <c r="Z229"/>
      <c r="AA229"/>
      <c r="AB229"/>
    </row>
    <row r="230" spans="1:28" s="12" customFormat="1" x14ac:dyDescent="0.25">
      <c r="A230"/>
      <c r="B230"/>
      <c r="C230" s="97"/>
      <c r="D230" s="97"/>
      <c r="E230" s="97"/>
      <c r="F230" s="97"/>
      <c r="G230" s="97"/>
      <c r="H230" s="97"/>
      <c r="I230" s="97"/>
      <c r="J230" s="97"/>
      <c r="K230" s="97"/>
      <c r="L230" s="97"/>
      <c r="M230" s="97"/>
      <c r="N230" s="97"/>
      <c r="O230" s="97"/>
      <c r="P230" s="97"/>
      <c r="R230"/>
      <c r="S230"/>
      <c r="T230"/>
      <c r="U230"/>
      <c r="V230"/>
      <c r="W230"/>
      <c r="X230"/>
      <c r="Y230"/>
      <c r="Z230"/>
      <c r="AA230"/>
      <c r="AB230"/>
    </row>
  </sheetData>
  <mergeCells count="7">
    <mergeCell ref="B8:B9"/>
    <mergeCell ref="E8:Q8"/>
    <mergeCell ref="B2:Q2"/>
    <mergeCell ref="B3:Q3"/>
    <mergeCell ref="B4:Q4"/>
    <mergeCell ref="B5:Q5"/>
    <mergeCell ref="B6:Q6"/>
  </mergeCells>
  <conditionalFormatting sqref="R1:R9">
    <cfRule type="containsText" dxfId="2"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D219-6DA7-4542-8B7C-C8F898DF2BBF}">
  <dimension ref="A2:AF225"/>
  <sheetViews>
    <sheetView showGridLines="0" tabSelected="1" topLeftCell="A128" zoomScale="70" zoomScaleNormal="70" workbookViewId="0">
      <selection activeCell="Q149" sqref="Q149"/>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2" width="14.85546875" style="12" customWidth="1"/>
    <col min="13" max="13" width="18.5703125" style="12" customWidth="1"/>
    <col min="14" max="16" width="14.85546875" style="12"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358</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359</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239464288875</v>
      </c>
      <c r="D10" s="127">
        <v>262199560604.44998</v>
      </c>
      <c r="E10" s="127">
        <v>16535047571.879999</v>
      </c>
      <c r="F10" s="127">
        <v>16609721186.610003</v>
      </c>
      <c r="G10" s="127">
        <v>19318954979.299999</v>
      </c>
      <c r="H10" s="127">
        <v>18672581925.48</v>
      </c>
      <c r="I10" s="127">
        <v>18575015987.459999</v>
      </c>
      <c r="J10" s="127">
        <v>18812438094.299999</v>
      </c>
      <c r="K10" s="127">
        <v>19379817250.950005</v>
      </c>
      <c r="L10" s="127">
        <v>18658860782</v>
      </c>
      <c r="M10" s="127">
        <v>24571614590.199989</v>
      </c>
      <c r="N10" s="127">
        <v>20931862802.760006</v>
      </c>
      <c r="O10" s="127">
        <v>26675265057.5</v>
      </c>
      <c r="P10" s="127">
        <v>35825374254.550003</v>
      </c>
      <c r="Q10" s="127">
        <f t="shared" ref="Q10:Q40" si="0">SUM(E10:P10)</f>
        <v>254566554482.98999</v>
      </c>
      <c r="T10" s="12"/>
      <c r="U10" s="12"/>
      <c r="V10" s="12"/>
      <c r="W10" s="5"/>
    </row>
    <row r="11" spans="1:23" x14ac:dyDescent="0.25">
      <c r="B11" s="308" t="s">
        <v>102</v>
      </c>
      <c r="C11" s="128">
        <v>92986411967</v>
      </c>
      <c r="D11" s="128">
        <v>108114198705.18997</v>
      </c>
      <c r="E11" s="128">
        <v>7254329538.2800007</v>
      </c>
      <c r="F11" s="128">
        <v>6856162215.1100006</v>
      </c>
      <c r="G11" s="128">
        <v>7876257799.3000002</v>
      </c>
      <c r="H11" s="128">
        <v>6875884008.6300001</v>
      </c>
      <c r="I11" s="128">
        <v>7509163937.0999994</v>
      </c>
      <c r="J11" s="128">
        <v>7207067622.3699999</v>
      </c>
      <c r="K11" s="128">
        <v>7022029387.8299999</v>
      </c>
      <c r="L11" s="306">
        <v>7674860802.4399996</v>
      </c>
      <c r="M11" s="128">
        <v>13278616240.769999</v>
      </c>
      <c r="N11" s="128">
        <v>7626805111.5600004</v>
      </c>
      <c r="O11" s="128">
        <v>10240716647.810001</v>
      </c>
      <c r="P11" s="128">
        <v>15953382957.749998</v>
      </c>
      <c r="Q11" s="128">
        <f t="shared" si="0"/>
        <v>105375276268.95001</v>
      </c>
      <c r="T11" s="12"/>
      <c r="U11" s="12"/>
      <c r="V11" s="12"/>
      <c r="W11" s="5"/>
    </row>
    <row r="12" spans="1:23" x14ac:dyDescent="0.25">
      <c r="B12" s="158" t="s">
        <v>103</v>
      </c>
      <c r="C12" s="129">
        <v>7957691218</v>
      </c>
      <c r="D12" s="129">
        <v>10115307304.5</v>
      </c>
      <c r="E12" s="133">
        <v>662446891.45000005</v>
      </c>
      <c r="F12" s="133">
        <v>675331888.98999989</v>
      </c>
      <c r="G12" s="133">
        <v>941945690.46999991</v>
      </c>
      <c r="H12" s="133">
        <v>455229117</v>
      </c>
      <c r="I12" s="133">
        <v>975709661.65999997</v>
      </c>
      <c r="J12" s="133">
        <v>673092007.24000001</v>
      </c>
      <c r="K12" s="133">
        <v>672200096.75</v>
      </c>
      <c r="L12" s="307">
        <v>671740750</v>
      </c>
      <c r="M12" s="133">
        <v>856028073.92000008</v>
      </c>
      <c r="N12" s="133">
        <v>672187300</v>
      </c>
      <c r="O12" s="133">
        <v>745721529.38999999</v>
      </c>
      <c r="P12" s="133">
        <v>2112174297.6299999</v>
      </c>
      <c r="Q12" s="129">
        <f t="shared" si="0"/>
        <v>10113807304.5</v>
      </c>
      <c r="T12" s="12"/>
      <c r="U12" s="12"/>
      <c r="V12" s="12"/>
      <c r="W12" s="5"/>
    </row>
    <row r="13" spans="1:23" x14ac:dyDescent="0.25">
      <c r="B13" s="29" t="s">
        <v>104</v>
      </c>
      <c r="C13" s="129">
        <v>50979967939</v>
      </c>
      <c r="D13" s="129">
        <v>51575034720.779984</v>
      </c>
      <c r="E13" s="133">
        <v>3870575205.7800002</v>
      </c>
      <c r="F13" s="133">
        <v>3099546678.8400002</v>
      </c>
      <c r="G13" s="133">
        <v>4132130380.21</v>
      </c>
      <c r="H13" s="133">
        <v>3530216143.5900002</v>
      </c>
      <c r="I13" s="133">
        <v>3284008805.79</v>
      </c>
      <c r="J13" s="133">
        <v>3421161052.3099999</v>
      </c>
      <c r="K13" s="133">
        <v>3259864518.5900006</v>
      </c>
      <c r="L13" s="133">
        <v>3919007119.4400005</v>
      </c>
      <c r="M13" s="133">
        <v>4345000991.8699989</v>
      </c>
      <c r="N13" s="133">
        <v>3780473371.1199999</v>
      </c>
      <c r="O13" s="133">
        <v>4646257561.9700003</v>
      </c>
      <c r="P13" s="133">
        <v>7692585289.1199989</v>
      </c>
      <c r="Q13" s="129">
        <f t="shared" si="0"/>
        <v>48980827118.630005</v>
      </c>
      <c r="T13" s="12"/>
      <c r="U13" s="12"/>
      <c r="V13" s="12"/>
      <c r="W13" s="5"/>
    </row>
    <row r="14" spans="1:23" x14ac:dyDescent="0.25">
      <c r="B14" s="29" t="s">
        <v>247</v>
      </c>
      <c r="C14" s="129">
        <v>26405736634</v>
      </c>
      <c r="D14" s="129">
        <v>35447873791.369995</v>
      </c>
      <c r="E14" s="129">
        <v>2108318347.55</v>
      </c>
      <c r="F14" s="129">
        <v>2463954732</v>
      </c>
      <c r="G14" s="129">
        <v>2183213813.8800001</v>
      </c>
      <c r="H14" s="129">
        <v>2260548807.46</v>
      </c>
      <c r="I14" s="129">
        <v>2339713098.3600001</v>
      </c>
      <c r="J14" s="129">
        <v>2219158094.0699997</v>
      </c>
      <c r="K14" s="129">
        <v>2202666295.0100002</v>
      </c>
      <c r="L14" s="129">
        <v>2197041924.6399999</v>
      </c>
      <c r="M14" s="129">
        <v>7198457449.2200003</v>
      </c>
      <c r="N14" s="129">
        <v>2502346141.1900005</v>
      </c>
      <c r="O14" s="129">
        <v>4190988887.9900002</v>
      </c>
      <c r="P14" s="129">
        <v>3462179412</v>
      </c>
      <c r="Q14" s="129">
        <f t="shared" si="0"/>
        <v>35328587003.37001</v>
      </c>
      <c r="T14" s="12"/>
      <c r="U14" s="12"/>
      <c r="V14" s="12"/>
      <c r="W14" s="5"/>
    </row>
    <row r="15" spans="1:23" x14ac:dyDescent="0.25">
      <c r="B15" s="29" t="s">
        <v>228</v>
      </c>
      <c r="C15" s="129">
        <v>6738756737</v>
      </c>
      <c r="D15" s="129">
        <v>10135723737</v>
      </c>
      <c r="E15" s="129">
        <v>561563297</v>
      </c>
      <c r="F15" s="129">
        <v>561563297</v>
      </c>
      <c r="G15" s="129">
        <v>561563297</v>
      </c>
      <c r="H15" s="129">
        <v>561563297</v>
      </c>
      <c r="I15" s="129">
        <v>823500700</v>
      </c>
      <c r="J15" s="129">
        <v>823500700</v>
      </c>
      <c r="K15" s="129">
        <v>823500700</v>
      </c>
      <c r="L15" s="129">
        <v>823500700</v>
      </c>
      <c r="M15" s="129">
        <v>823500700</v>
      </c>
      <c r="N15" s="129">
        <v>590655666</v>
      </c>
      <c r="O15" s="129">
        <v>590655666</v>
      </c>
      <c r="P15" s="129">
        <v>2590655717</v>
      </c>
      <c r="Q15" s="129">
        <f t="shared" si="0"/>
        <v>10135723737</v>
      </c>
      <c r="T15" s="105"/>
      <c r="U15" s="105"/>
      <c r="V15" s="105"/>
      <c r="W15" s="5"/>
    </row>
    <row r="16" spans="1:23" x14ac:dyDescent="0.25">
      <c r="B16" s="29" t="s">
        <v>307</v>
      </c>
      <c r="C16" s="129">
        <v>813154551</v>
      </c>
      <c r="D16" s="129">
        <v>748804263.53999996</v>
      </c>
      <c r="E16" s="129">
        <v>45114797.230000004</v>
      </c>
      <c r="F16" s="129">
        <v>49250303.68</v>
      </c>
      <c r="G16" s="129">
        <v>50455710.479999997</v>
      </c>
      <c r="H16" s="129">
        <v>61734569.949999996</v>
      </c>
      <c r="I16" s="129">
        <v>79843181.010000005</v>
      </c>
      <c r="J16" s="129">
        <v>55680695.140000001</v>
      </c>
      <c r="K16" s="129">
        <v>58172370.200000003</v>
      </c>
      <c r="L16" s="129">
        <v>51939744.080000006</v>
      </c>
      <c r="M16" s="129">
        <v>46894952.840000004</v>
      </c>
      <c r="N16" s="129">
        <v>74408226.299999997</v>
      </c>
      <c r="O16" s="129">
        <v>56959262.519999996</v>
      </c>
      <c r="P16" s="129">
        <v>95121575.329999998</v>
      </c>
      <c r="Q16" s="129">
        <f t="shared" si="0"/>
        <v>725575388.75999987</v>
      </c>
      <c r="T16" s="105"/>
      <c r="U16" s="105"/>
      <c r="V16" s="105"/>
      <c r="W16" s="5"/>
    </row>
    <row r="17" spans="2:23" x14ac:dyDescent="0.25">
      <c r="B17" s="29" t="s">
        <v>273</v>
      </c>
      <c r="C17" s="129">
        <v>91104888</v>
      </c>
      <c r="D17" s="129">
        <v>91454888</v>
      </c>
      <c r="E17" s="129">
        <v>6310999.2699999996</v>
      </c>
      <c r="F17" s="129">
        <v>6515314.5999999996</v>
      </c>
      <c r="G17" s="129">
        <v>6948907.2599999998</v>
      </c>
      <c r="H17" s="129">
        <v>6592073.6299999999</v>
      </c>
      <c r="I17" s="129">
        <v>6388490.2800000003</v>
      </c>
      <c r="J17" s="129">
        <v>14475073.609999999</v>
      </c>
      <c r="K17" s="129">
        <v>5625407.2799999993</v>
      </c>
      <c r="L17" s="129">
        <v>11630564.280000001</v>
      </c>
      <c r="M17" s="129">
        <v>8734072.9199999999</v>
      </c>
      <c r="N17" s="129">
        <v>6734406.9500000002</v>
      </c>
      <c r="O17" s="129">
        <v>10133739.939999999</v>
      </c>
      <c r="P17" s="129">
        <v>666666.67000000004</v>
      </c>
      <c r="Q17" s="129">
        <f t="shared" si="0"/>
        <v>90755716.689999998</v>
      </c>
      <c r="T17" s="104"/>
      <c r="U17" s="104"/>
      <c r="V17" s="104"/>
      <c r="W17" s="5"/>
    </row>
    <row r="18" spans="2:23" x14ac:dyDescent="0.25">
      <c r="B18" s="28" t="s">
        <v>108</v>
      </c>
      <c r="C18" s="128">
        <v>15166993749</v>
      </c>
      <c r="D18" s="128">
        <v>14940481069.560001</v>
      </c>
      <c r="E18" s="128">
        <v>841369507.26999998</v>
      </c>
      <c r="F18" s="128">
        <v>920368490.57000005</v>
      </c>
      <c r="G18" s="128">
        <v>1216871624.78</v>
      </c>
      <c r="H18" s="128">
        <v>1291554822.5</v>
      </c>
      <c r="I18" s="128">
        <v>1086306557.8199999</v>
      </c>
      <c r="J18" s="128">
        <v>991071560.30000007</v>
      </c>
      <c r="K18" s="128">
        <v>1335122265.2</v>
      </c>
      <c r="L18" s="128">
        <v>1253316429.3699999</v>
      </c>
      <c r="M18" s="128">
        <v>985748562.72000003</v>
      </c>
      <c r="N18" s="128">
        <v>1125330977.23</v>
      </c>
      <c r="O18" s="128">
        <v>1470420803.3799999</v>
      </c>
      <c r="P18" s="128">
        <v>1392646325.79</v>
      </c>
      <c r="Q18" s="128">
        <f t="shared" si="0"/>
        <v>13910127926.929996</v>
      </c>
      <c r="T18" s="105"/>
      <c r="U18" s="105"/>
      <c r="V18" s="105"/>
      <c r="W18" s="5"/>
    </row>
    <row r="19" spans="2:23" x14ac:dyDescent="0.25">
      <c r="B19" s="29" t="s">
        <v>248</v>
      </c>
      <c r="C19" s="129">
        <v>5679916947</v>
      </c>
      <c r="D19" s="129">
        <v>5567996187.54</v>
      </c>
      <c r="E19" s="133">
        <v>143273094.44</v>
      </c>
      <c r="F19" s="133">
        <v>213124526.86000001</v>
      </c>
      <c r="G19" s="133">
        <v>503153167</v>
      </c>
      <c r="H19" s="133">
        <v>507599914.02999997</v>
      </c>
      <c r="I19" s="133">
        <v>376565989.56999999</v>
      </c>
      <c r="J19" s="133">
        <v>256048340.84999999</v>
      </c>
      <c r="K19" s="133">
        <v>527004964.63999999</v>
      </c>
      <c r="L19" s="133">
        <v>432796561.10000002</v>
      </c>
      <c r="M19" s="133">
        <v>281633371.25999999</v>
      </c>
      <c r="N19" s="133">
        <v>376954161.93000001</v>
      </c>
      <c r="O19" s="133">
        <v>369185423.32999998</v>
      </c>
      <c r="P19" s="133">
        <v>585370252.6400001</v>
      </c>
      <c r="Q19" s="129">
        <f t="shared" si="0"/>
        <v>4572709767.6499996</v>
      </c>
      <c r="T19" s="105"/>
      <c r="U19" s="105"/>
      <c r="V19" s="105"/>
      <c r="W19" s="5"/>
    </row>
    <row r="20" spans="2:23" x14ac:dyDescent="0.25">
      <c r="B20" s="29" t="s">
        <v>110</v>
      </c>
      <c r="C20" s="129">
        <v>9487076802</v>
      </c>
      <c r="D20" s="129">
        <v>9372484882.0200005</v>
      </c>
      <c r="E20" s="133">
        <v>698096412.83000004</v>
      </c>
      <c r="F20" s="133">
        <v>707243963.71000004</v>
      </c>
      <c r="G20" s="133">
        <v>713718457.77999997</v>
      </c>
      <c r="H20" s="133">
        <v>783954908.47000003</v>
      </c>
      <c r="I20" s="133">
        <v>709740568.25</v>
      </c>
      <c r="J20" s="133">
        <v>735023219.45000005</v>
      </c>
      <c r="K20" s="133">
        <v>808117300.56000006</v>
      </c>
      <c r="L20" s="133">
        <v>820519868.26999998</v>
      </c>
      <c r="M20" s="133">
        <v>704115191.46000004</v>
      </c>
      <c r="N20" s="133">
        <v>748376815.29999995</v>
      </c>
      <c r="O20" s="133">
        <v>1101235380.05</v>
      </c>
      <c r="P20" s="133">
        <v>807276073.14999998</v>
      </c>
      <c r="Q20" s="129">
        <f t="shared" si="0"/>
        <v>9337418159.2800007</v>
      </c>
      <c r="T20" s="104"/>
      <c r="U20" s="104"/>
      <c r="V20" s="104"/>
      <c r="W20" s="5"/>
    </row>
    <row r="21" spans="2:23" x14ac:dyDescent="0.25">
      <c r="B21" s="28" t="s">
        <v>112</v>
      </c>
      <c r="C21" s="128">
        <v>53706951427</v>
      </c>
      <c r="D21" s="128">
        <v>56768880295.040009</v>
      </c>
      <c r="E21" s="128">
        <v>3597892260.1899996</v>
      </c>
      <c r="F21" s="128">
        <v>3615059718.7800002</v>
      </c>
      <c r="G21" s="128">
        <v>4003561921.4199996</v>
      </c>
      <c r="H21" s="128">
        <v>4074328097.48</v>
      </c>
      <c r="I21" s="128">
        <v>3943138054.6599998</v>
      </c>
      <c r="J21" s="128">
        <v>4050953452.1499996</v>
      </c>
      <c r="K21" s="128">
        <v>4373427056.2699995</v>
      </c>
      <c r="L21" s="128">
        <v>4252428305.1599998</v>
      </c>
      <c r="M21" s="128">
        <v>4189904974.4000001</v>
      </c>
      <c r="N21" s="128">
        <v>4894644586.2299995</v>
      </c>
      <c r="O21" s="128">
        <v>7145978340.9300003</v>
      </c>
      <c r="P21" s="128">
        <v>6508696001.5199995</v>
      </c>
      <c r="Q21" s="128">
        <f t="shared" si="0"/>
        <v>54650012769.190002</v>
      </c>
      <c r="T21" s="105"/>
      <c r="U21" s="105"/>
      <c r="V21" s="105"/>
      <c r="W21" s="5"/>
    </row>
    <row r="22" spans="2:23" x14ac:dyDescent="0.25">
      <c r="B22" s="29" t="s">
        <v>113</v>
      </c>
      <c r="C22" s="129">
        <v>49289055265</v>
      </c>
      <c r="D22" s="129">
        <v>51880016942.37001</v>
      </c>
      <c r="E22" s="133">
        <v>3453543289.1599998</v>
      </c>
      <c r="F22" s="133">
        <v>3440035947.4500003</v>
      </c>
      <c r="G22" s="133">
        <v>3722954177.2599998</v>
      </c>
      <c r="H22" s="133">
        <v>3575942108.8400006</v>
      </c>
      <c r="I22" s="133">
        <v>3721648742.1799998</v>
      </c>
      <c r="J22" s="133">
        <v>3845289597.7199998</v>
      </c>
      <c r="K22" s="133">
        <v>4081671326.0800004</v>
      </c>
      <c r="L22" s="133">
        <v>3802372820.8199997</v>
      </c>
      <c r="M22" s="133">
        <v>3802794090.9200001</v>
      </c>
      <c r="N22" s="133">
        <v>4040311190.48</v>
      </c>
      <c r="O22" s="133">
        <v>6722394787.4900007</v>
      </c>
      <c r="P22" s="133">
        <v>5962567985.3800001</v>
      </c>
      <c r="Q22" s="129">
        <f t="shared" si="0"/>
        <v>50171526063.779999</v>
      </c>
      <c r="T22" s="12"/>
      <c r="U22" s="12"/>
      <c r="V22" s="12"/>
      <c r="W22" s="5"/>
    </row>
    <row r="23" spans="2:23" x14ac:dyDescent="0.25">
      <c r="B23" s="29" t="s">
        <v>343</v>
      </c>
      <c r="C23" s="129">
        <v>4065026483</v>
      </c>
      <c r="D23" s="129">
        <v>4517823700</v>
      </c>
      <c r="E23" s="133">
        <v>122535557.40000001</v>
      </c>
      <c r="F23" s="133">
        <v>149618598.75</v>
      </c>
      <c r="G23" s="133">
        <v>257578301.76999998</v>
      </c>
      <c r="H23" s="133">
        <v>462587451.79999995</v>
      </c>
      <c r="I23" s="133">
        <v>196068478.68000001</v>
      </c>
      <c r="J23" s="133">
        <v>179710027.88999999</v>
      </c>
      <c r="K23" s="133">
        <v>263017679.59</v>
      </c>
      <c r="L23" s="133">
        <v>423947835.36000001</v>
      </c>
      <c r="M23" s="133">
        <v>361467357.31999999</v>
      </c>
      <c r="N23" s="133">
        <v>811805808.97000003</v>
      </c>
      <c r="O23" s="133">
        <v>376286934.12</v>
      </c>
      <c r="P23" s="133">
        <v>504886821.5</v>
      </c>
      <c r="Q23" s="129">
        <f t="shared" si="0"/>
        <v>4109510853.1499996</v>
      </c>
      <c r="T23" s="12"/>
      <c r="U23" s="12"/>
      <c r="V23" s="12"/>
      <c r="W23" s="5"/>
    </row>
    <row r="24" spans="2:23" x14ac:dyDescent="0.25">
      <c r="B24" s="29" t="s">
        <v>345</v>
      </c>
      <c r="C24" s="129">
        <v>280480234</v>
      </c>
      <c r="D24" s="129">
        <v>288700552.67000002</v>
      </c>
      <c r="E24" s="133">
        <v>17101798.699999999</v>
      </c>
      <c r="F24" s="133">
        <v>17070854.199999999</v>
      </c>
      <c r="G24" s="133">
        <v>17622381.309999999</v>
      </c>
      <c r="H24" s="133">
        <v>29462125.100000001</v>
      </c>
      <c r="I24" s="133">
        <v>19238559.899999999</v>
      </c>
      <c r="J24" s="133">
        <v>20500824.32</v>
      </c>
      <c r="K24" s="133">
        <v>21639192.739999998</v>
      </c>
      <c r="L24" s="133">
        <v>19207489.280000001</v>
      </c>
      <c r="M24" s="133">
        <v>19569688.990000002</v>
      </c>
      <c r="N24" s="133">
        <v>36996522.200000003</v>
      </c>
      <c r="O24" s="133">
        <v>34646490.090000004</v>
      </c>
      <c r="P24" s="133">
        <v>34540737.439999998</v>
      </c>
      <c r="Q24" s="129">
        <f t="shared" si="0"/>
        <v>287596664.26999998</v>
      </c>
      <c r="T24" s="12"/>
      <c r="U24" s="12"/>
      <c r="V24" s="12"/>
      <c r="W24" s="5"/>
    </row>
    <row r="25" spans="2:23" x14ac:dyDescent="0.25">
      <c r="B25" s="7" t="s">
        <v>250</v>
      </c>
      <c r="C25" s="129">
        <v>72389445</v>
      </c>
      <c r="D25" s="129">
        <v>82339100</v>
      </c>
      <c r="E25" s="129">
        <v>4711614.93</v>
      </c>
      <c r="F25" s="129">
        <v>8334318.3799999999</v>
      </c>
      <c r="G25" s="129">
        <v>5407061.0800000001</v>
      </c>
      <c r="H25" s="129">
        <v>6336411.7400000002</v>
      </c>
      <c r="I25" s="129">
        <v>6182273.9000000004</v>
      </c>
      <c r="J25" s="129">
        <v>5453002.2199999997</v>
      </c>
      <c r="K25" s="129">
        <v>7098857.8600000003</v>
      </c>
      <c r="L25" s="129">
        <v>6900159.7000000002</v>
      </c>
      <c r="M25" s="129">
        <v>6073837.1699999999</v>
      </c>
      <c r="N25" s="129">
        <v>5531064.5800000001</v>
      </c>
      <c r="O25" s="129">
        <v>12650129.23</v>
      </c>
      <c r="P25" s="133">
        <v>6700457.2000000002</v>
      </c>
      <c r="Q25" s="129">
        <f t="shared" si="0"/>
        <v>81379187.99000001</v>
      </c>
      <c r="T25" s="12"/>
      <c r="U25" s="12"/>
      <c r="V25" s="12"/>
      <c r="W25" s="5"/>
    </row>
    <row r="26" spans="2:23" x14ac:dyDescent="0.25">
      <c r="B26" s="28" t="s">
        <v>116</v>
      </c>
      <c r="C26" s="128">
        <v>77603931732</v>
      </c>
      <c r="D26" s="128">
        <v>82376000534.660004</v>
      </c>
      <c r="E26" s="128">
        <v>4841456266.1400003</v>
      </c>
      <c r="F26" s="128">
        <v>5218130762.1500006</v>
      </c>
      <c r="G26" s="128">
        <v>6222263633.8000002</v>
      </c>
      <c r="H26" s="128">
        <v>6430814996.8699999</v>
      </c>
      <c r="I26" s="128">
        <v>6036407437.8800001</v>
      </c>
      <c r="J26" s="128">
        <v>6563345459.4799995</v>
      </c>
      <c r="K26" s="128">
        <v>6649238541.6499987</v>
      </c>
      <c r="L26" s="128">
        <v>5478255245.0299997</v>
      </c>
      <c r="M26" s="128">
        <v>6117344812.3099995</v>
      </c>
      <c r="N26" s="128">
        <v>7285082127.7399998</v>
      </c>
      <c r="O26" s="128">
        <v>7818149265.3800011</v>
      </c>
      <c r="P26" s="128">
        <v>11970648969.49</v>
      </c>
      <c r="Q26" s="128">
        <f t="shared" si="0"/>
        <v>80631137517.919998</v>
      </c>
      <c r="T26" s="12"/>
      <c r="U26" s="12"/>
      <c r="V26" s="12"/>
      <c r="W26" s="5"/>
    </row>
    <row r="27" spans="2:23" x14ac:dyDescent="0.25">
      <c r="B27" s="29" t="s">
        <v>117</v>
      </c>
      <c r="C27" s="129">
        <v>38088754745</v>
      </c>
      <c r="D27" s="129">
        <v>37858448855.319992</v>
      </c>
      <c r="E27" s="133">
        <v>2112496445.79</v>
      </c>
      <c r="F27" s="133">
        <v>2561954107.0800004</v>
      </c>
      <c r="G27" s="133">
        <v>2782431028.02</v>
      </c>
      <c r="H27" s="133">
        <v>2741420252.3400002</v>
      </c>
      <c r="I27" s="133">
        <v>2851926851.8100004</v>
      </c>
      <c r="J27" s="133">
        <v>2842970445.96</v>
      </c>
      <c r="K27" s="133">
        <v>3085302338.52</v>
      </c>
      <c r="L27" s="133">
        <v>2443766617.1599998</v>
      </c>
      <c r="M27" s="133">
        <v>2655669708.0999999</v>
      </c>
      <c r="N27" s="133">
        <v>4022417759.1300001</v>
      </c>
      <c r="O27" s="133">
        <v>2871247770.1700001</v>
      </c>
      <c r="P27" s="129">
        <v>6466564351.1400003</v>
      </c>
      <c r="Q27" s="129">
        <f t="shared" si="0"/>
        <v>37438167675.220001</v>
      </c>
      <c r="T27" s="12"/>
      <c r="U27" s="12"/>
      <c r="V27" s="12"/>
      <c r="W27" s="5"/>
    </row>
    <row r="28" spans="2:23" x14ac:dyDescent="0.25">
      <c r="B28" s="29" t="s">
        <v>274</v>
      </c>
      <c r="C28" s="129">
        <v>1400429350</v>
      </c>
      <c r="D28" s="129">
        <v>1131927472.04</v>
      </c>
      <c r="E28" s="133">
        <v>73022374.680000007</v>
      </c>
      <c r="F28" s="133">
        <v>79705749.230000004</v>
      </c>
      <c r="G28" s="133">
        <v>83412298.179999992</v>
      </c>
      <c r="H28" s="133">
        <v>80813359.410000011</v>
      </c>
      <c r="I28" s="133">
        <v>80316854.780000001</v>
      </c>
      <c r="J28" s="133">
        <v>81616676.040000007</v>
      </c>
      <c r="K28" s="133">
        <v>97039196.579999998</v>
      </c>
      <c r="L28" s="133">
        <v>86464791.570000008</v>
      </c>
      <c r="M28" s="133">
        <v>82266538.529999986</v>
      </c>
      <c r="N28" s="133">
        <v>78155735.359999999</v>
      </c>
      <c r="O28" s="133">
        <v>98199279.799999997</v>
      </c>
      <c r="P28" s="129">
        <v>197306649.01999998</v>
      </c>
      <c r="Q28" s="129">
        <f t="shared" si="0"/>
        <v>1118319503.1800001</v>
      </c>
      <c r="T28" s="12"/>
      <c r="U28" s="12"/>
      <c r="V28" s="12"/>
      <c r="W28" s="5"/>
    </row>
    <row r="29" spans="2:23" x14ac:dyDescent="0.25">
      <c r="B29" s="29" t="s">
        <v>118</v>
      </c>
      <c r="C29" s="129">
        <v>26646094384</v>
      </c>
      <c r="D29" s="129">
        <v>29255681457.270004</v>
      </c>
      <c r="E29" s="133">
        <v>2129060283.3000002</v>
      </c>
      <c r="F29" s="133">
        <v>2032669907.1099999</v>
      </c>
      <c r="G29" s="133">
        <v>2653351642.0699997</v>
      </c>
      <c r="H29" s="133">
        <v>2481767053.8699999</v>
      </c>
      <c r="I29" s="133">
        <v>2241811741.27</v>
      </c>
      <c r="J29" s="133">
        <v>2152464973.5</v>
      </c>
      <c r="K29" s="133">
        <v>2297383206.9700003</v>
      </c>
      <c r="L29" s="133">
        <v>2196312380.77</v>
      </c>
      <c r="M29" s="133">
        <v>2233381452.7799997</v>
      </c>
      <c r="N29" s="133">
        <v>2568813348.79</v>
      </c>
      <c r="O29" s="133">
        <v>3179037396.8800001</v>
      </c>
      <c r="P29" s="129">
        <v>2966958855.6800003</v>
      </c>
      <c r="Q29" s="129">
        <f t="shared" si="0"/>
        <v>29133012242.990002</v>
      </c>
      <c r="T29" s="12"/>
      <c r="U29" s="12"/>
      <c r="V29" s="12"/>
      <c r="W29" s="5"/>
    </row>
    <row r="30" spans="2:23" x14ac:dyDescent="0.25">
      <c r="B30" s="29" t="s">
        <v>119</v>
      </c>
      <c r="C30" s="129">
        <v>2809356496</v>
      </c>
      <c r="D30" s="129">
        <v>3372840817.3400002</v>
      </c>
      <c r="E30" s="133">
        <v>178205422.53999999</v>
      </c>
      <c r="F30" s="133">
        <v>157257903.87</v>
      </c>
      <c r="G30" s="133">
        <v>259818696.84999999</v>
      </c>
      <c r="H30" s="133">
        <v>157881462.07999998</v>
      </c>
      <c r="I30" s="133">
        <v>233430002.69999999</v>
      </c>
      <c r="J30" s="133">
        <v>153399640</v>
      </c>
      <c r="K30" s="133">
        <v>693765591.55999994</v>
      </c>
      <c r="L30" s="133">
        <v>253568164.80000001</v>
      </c>
      <c r="M30" s="133">
        <v>159681507.25999999</v>
      </c>
      <c r="N30" s="133">
        <v>165024049.90000001</v>
      </c>
      <c r="O30" s="133">
        <v>655622696.25999999</v>
      </c>
      <c r="P30" s="129">
        <v>293994977.91000003</v>
      </c>
      <c r="Q30" s="129">
        <f t="shared" si="0"/>
        <v>3361650115.7299995</v>
      </c>
      <c r="T30" s="12"/>
      <c r="U30" s="12"/>
      <c r="V30" s="12"/>
      <c r="W30" s="5"/>
    </row>
    <row r="31" spans="2:23" x14ac:dyDescent="0.25">
      <c r="B31" s="29" t="s">
        <v>120</v>
      </c>
      <c r="C31" s="129">
        <v>4003984382</v>
      </c>
      <c r="D31" s="129">
        <v>5222526319.3099995</v>
      </c>
      <c r="E31" s="133">
        <v>166671793.69</v>
      </c>
      <c r="F31" s="133">
        <v>209078627.43000001</v>
      </c>
      <c r="G31" s="133">
        <v>236763866.80999997</v>
      </c>
      <c r="H31" s="133">
        <v>197772309.04999998</v>
      </c>
      <c r="I31" s="133">
        <v>422210177.5</v>
      </c>
      <c r="J31" s="133">
        <v>494780821.96000004</v>
      </c>
      <c r="K31" s="133">
        <v>339071361.39999998</v>
      </c>
      <c r="L31" s="133">
        <v>282317452.69999999</v>
      </c>
      <c r="M31" s="133">
        <v>267310147.03999999</v>
      </c>
      <c r="N31" s="133">
        <v>240105803.90000001</v>
      </c>
      <c r="O31" s="133">
        <v>453723310.38</v>
      </c>
      <c r="P31" s="129">
        <v>789224989.00999999</v>
      </c>
      <c r="Q31" s="129">
        <f t="shared" si="0"/>
        <v>4099030660.8699999</v>
      </c>
      <c r="T31" s="12"/>
      <c r="U31" s="12"/>
      <c r="V31" s="12"/>
      <c r="W31" s="5"/>
    </row>
    <row r="32" spans="2:23" x14ac:dyDescent="0.25">
      <c r="B32" s="29" t="s">
        <v>310</v>
      </c>
      <c r="C32" s="129">
        <v>69484140</v>
      </c>
      <c r="D32" s="129">
        <v>69484140</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9" ht="30" x14ac:dyDescent="0.25">
      <c r="B33" s="23" t="s">
        <v>251</v>
      </c>
      <c r="C33" s="129">
        <v>4585828235</v>
      </c>
      <c r="D33" s="129">
        <v>5465091473.3800001</v>
      </c>
      <c r="E33" s="133">
        <v>176209601.13999999</v>
      </c>
      <c r="F33" s="133">
        <v>171674122.43000001</v>
      </c>
      <c r="G33" s="133">
        <v>200695756.87</v>
      </c>
      <c r="H33" s="133">
        <v>765370215.12</v>
      </c>
      <c r="I33" s="133">
        <v>200921464.81999999</v>
      </c>
      <c r="J33" s="133">
        <v>832322557.01999998</v>
      </c>
      <c r="K33" s="133">
        <v>130886501.62</v>
      </c>
      <c r="L33" s="133">
        <v>210035493.03</v>
      </c>
      <c r="M33" s="133">
        <v>713245113.5999999</v>
      </c>
      <c r="N33" s="133">
        <v>204775085.66</v>
      </c>
      <c r="O33" s="133">
        <v>554528466.88999999</v>
      </c>
      <c r="P33" s="129">
        <v>1250808801.73</v>
      </c>
      <c r="Q33" s="129">
        <f t="shared" si="0"/>
        <v>5411473179.9299994</v>
      </c>
      <c r="T33" s="12"/>
      <c r="U33" s="12"/>
      <c r="V33" s="12"/>
      <c r="W33" s="5"/>
      <c r="AB33" s="117"/>
      <c r="AC33" s="117"/>
    </row>
    <row r="34" spans="2:29" x14ac:dyDescent="0.25">
      <c r="B34" s="24" t="s">
        <v>122</v>
      </c>
      <c r="C34" s="140">
        <v>230637101483</v>
      </c>
      <c r="D34" s="140">
        <v>274411166108.89996</v>
      </c>
      <c r="E34" s="127">
        <v>13257990453.800001</v>
      </c>
      <c r="F34" s="127">
        <v>17904042775.610001</v>
      </c>
      <c r="G34" s="127">
        <v>27454508135.539997</v>
      </c>
      <c r="H34" s="127">
        <v>19342226640.639999</v>
      </c>
      <c r="I34" s="127">
        <v>15535965522.849998</v>
      </c>
      <c r="J34" s="127">
        <v>18646882109.370007</v>
      </c>
      <c r="K34" s="127">
        <v>23814850137.660004</v>
      </c>
      <c r="L34" s="127">
        <v>31477942776.560009</v>
      </c>
      <c r="M34" s="127">
        <v>12406578369.310001</v>
      </c>
      <c r="N34" s="127">
        <v>24892023691.540005</v>
      </c>
      <c r="O34" s="127">
        <v>23311122085.32</v>
      </c>
      <c r="P34" s="127">
        <v>36911364472.630005</v>
      </c>
      <c r="Q34" s="127">
        <f t="shared" si="0"/>
        <v>264955497170.83005</v>
      </c>
      <c r="T34" s="12"/>
      <c r="U34" s="12"/>
      <c r="V34" s="12"/>
      <c r="W34" s="5"/>
      <c r="AB34" s="117"/>
      <c r="AC34" s="117"/>
    </row>
    <row r="35" spans="2:29" x14ac:dyDescent="0.25">
      <c r="B35" s="28" t="s">
        <v>275</v>
      </c>
      <c r="C35" s="132">
        <v>23281068771</v>
      </c>
      <c r="D35" s="132">
        <v>26213099210.219997</v>
      </c>
      <c r="E35" s="128">
        <v>1736698697.54</v>
      </c>
      <c r="F35" s="128">
        <v>1753221200.26</v>
      </c>
      <c r="G35" s="128">
        <v>3582783502.059999</v>
      </c>
      <c r="H35" s="128">
        <v>2521235421.1300001</v>
      </c>
      <c r="I35" s="128">
        <v>1893854448.6399999</v>
      </c>
      <c r="J35" s="128">
        <v>1116314938.5599999</v>
      </c>
      <c r="K35" s="128">
        <v>1384772382.6299999</v>
      </c>
      <c r="L35" s="128">
        <v>1489735704.2</v>
      </c>
      <c r="M35" s="128">
        <v>1339019804.5600002</v>
      </c>
      <c r="N35" s="128">
        <v>2225801018.3599997</v>
      </c>
      <c r="O35" s="128">
        <v>2341348556.5499997</v>
      </c>
      <c r="P35" s="128">
        <v>3561206368.7200003</v>
      </c>
      <c r="Q35" s="128">
        <f t="shared" si="0"/>
        <v>24945992043.209995</v>
      </c>
      <c r="T35" s="12"/>
      <c r="U35" s="12"/>
      <c r="V35" s="12"/>
      <c r="W35" s="5"/>
      <c r="AB35" s="117"/>
      <c r="AC35" s="117"/>
    </row>
    <row r="36" spans="2:29" x14ac:dyDescent="0.25">
      <c r="B36" s="29" t="s">
        <v>124</v>
      </c>
      <c r="C36" s="133">
        <v>21343196201</v>
      </c>
      <c r="D36" s="133">
        <v>24078468277.029999</v>
      </c>
      <c r="E36" s="133">
        <v>1655306371.8099999</v>
      </c>
      <c r="F36" s="133">
        <v>1653262827.51</v>
      </c>
      <c r="G36" s="133">
        <v>3405351496.0099993</v>
      </c>
      <c r="H36" s="133">
        <v>2425535314.6500001</v>
      </c>
      <c r="I36" s="133">
        <v>1795799420.3199999</v>
      </c>
      <c r="J36" s="133">
        <v>957956944.27999997</v>
      </c>
      <c r="K36" s="133">
        <v>1257850368.6599998</v>
      </c>
      <c r="L36" s="133">
        <v>1368719509.99</v>
      </c>
      <c r="M36" s="133">
        <v>1114860183.4200001</v>
      </c>
      <c r="N36" s="133">
        <v>2058974836.3599999</v>
      </c>
      <c r="O36" s="133">
        <v>2217954349.3199997</v>
      </c>
      <c r="P36" s="133">
        <v>3218194123.0400004</v>
      </c>
      <c r="Q36" s="129">
        <f t="shared" si="0"/>
        <v>23129765745.369999</v>
      </c>
      <c r="T36" s="12"/>
      <c r="U36" s="12"/>
      <c r="V36" s="12"/>
      <c r="W36" s="5"/>
      <c r="AB36" s="117"/>
      <c r="AC36" s="117"/>
    </row>
    <row r="37" spans="2:29" x14ac:dyDescent="0.25">
      <c r="B37" s="29" t="s">
        <v>125</v>
      </c>
      <c r="C37" s="133">
        <v>1694583465</v>
      </c>
      <c r="D37" s="133">
        <v>1823267745.6900001</v>
      </c>
      <c r="E37" s="133">
        <v>71876887.430000007</v>
      </c>
      <c r="F37" s="133">
        <v>88063049.24000001</v>
      </c>
      <c r="G37" s="133">
        <v>141608550.09999999</v>
      </c>
      <c r="H37" s="133">
        <v>72001530.090000004</v>
      </c>
      <c r="I37" s="133">
        <v>76278881.75</v>
      </c>
      <c r="J37" s="133">
        <v>138382486.24000001</v>
      </c>
      <c r="K37" s="133">
        <v>108986450.66</v>
      </c>
      <c r="L37" s="133">
        <v>101534204.92999999</v>
      </c>
      <c r="M37" s="133">
        <v>205776249.68000001</v>
      </c>
      <c r="N37" s="133">
        <v>137124236.09</v>
      </c>
      <c r="O37" s="133">
        <v>96477255.170000002</v>
      </c>
      <c r="P37" s="133">
        <v>316962402.56</v>
      </c>
      <c r="Q37" s="129">
        <f t="shared" si="0"/>
        <v>1555072183.9399998</v>
      </c>
      <c r="T37" s="12"/>
      <c r="U37" s="12"/>
      <c r="V37" s="12"/>
      <c r="W37" s="5"/>
      <c r="AB37" s="117"/>
      <c r="AC37" s="117"/>
    </row>
    <row r="38" spans="2:29" x14ac:dyDescent="0.25">
      <c r="B38" s="29" t="s">
        <v>311</v>
      </c>
      <c r="C38" s="133">
        <v>243289105</v>
      </c>
      <c r="D38" s="133">
        <v>311363187.5</v>
      </c>
      <c r="E38" s="133">
        <v>9515438.2999999989</v>
      </c>
      <c r="F38" s="133">
        <v>11895323.51</v>
      </c>
      <c r="G38" s="133">
        <v>35823455.950000003</v>
      </c>
      <c r="H38" s="133">
        <v>23698576.390000001</v>
      </c>
      <c r="I38" s="133">
        <v>21776146.57</v>
      </c>
      <c r="J38" s="133">
        <v>19975508.039999999</v>
      </c>
      <c r="K38" s="133">
        <v>17935563.310000002</v>
      </c>
      <c r="L38" s="133">
        <v>19481989.280000001</v>
      </c>
      <c r="M38" s="133">
        <v>18383371.460000001</v>
      </c>
      <c r="N38" s="133">
        <v>29701945.909999996</v>
      </c>
      <c r="O38" s="133">
        <v>26916952.059999999</v>
      </c>
      <c r="P38" s="133">
        <v>26049843.120000001</v>
      </c>
      <c r="Q38" s="129">
        <f t="shared" si="0"/>
        <v>261154113.90000001</v>
      </c>
      <c r="T38" s="12"/>
      <c r="U38" s="12"/>
      <c r="V38" s="12"/>
      <c r="W38" s="5"/>
      <c r="AB38" s="117"/>
      <c r="AC38" s="117"/>
    </row>
    <row r="39" spans="2:29" x14ac:dyDescent="0.25">
      <c r="B39" s="28" t="s">
        <v>126</v>
      </c>
      <c r="C39" s="132">
        <v>18069727753</v>
      </c>
      <c r="D39" s="132">
        <v>22508051237.600002</v>
      </c>
      <c r="E39" s="128">
        <v>856917269.95000005</v>
      </c>
      <c r="F39" s="128">
        <v>1138296901.3899999</v>
      </c>
      <c r="G39" s="128">
        <v>1069177809.6100001</v>
      </c>
      <c r="H39" s="128">
        <v>1158055087.3700001</v>
      </c>
      <c r="I39" s="128">
        <v>1710415437.1100001</v>
      </c>
      <c r="J39" s="128">
        <v>1189914868.9299998</v>
      </c>
      <c r="K39" s="128">
        <v>2841630194.8200002</v>
      </c>
      <c r="L39" s="128">
        <v>1081420367.4099998</v>
      </c>
      <c r="M39" s="128">
        <v>1254310203.29</v>
      </c>
      <c r="N39" s="128">
        <v>2035529224.6900001</v>
      </c>
      <c r="O39" s="128">
        <v>1778162160.96</v>
      </c>
      <c r="P39" s="128">
        <v>5300166775.7599993</v>
      </c>
      <c r="Q39" s="128">
        <f t="shared" si="0"/>
        <v>21413996301.290001</v>
      </c>
      <c r="T39" s="12"/>
      <c r="U39" s="12"/>
      <c r="V39" s="12"/>
      <c r="W39" s="5"/>
      <c r="AB39" s="117"/>
      <c r="AC39" s="117"/>
    </row>
    <row r="40" spans="2:29" x14ac:dyDescent="0.25">
      <c r="B40" s="29" t="s">
        <v>127</v>
      </c>
      <c r="C40" s="133">
        <v>12036003957</v>
      </c>
      <c r="D40" s="133">
        <v>16268612714.540001</v>
      </c>
      <c r="E40" s="133">
        <v>561355475.09000003</v>
      </c>
      <c r="F40" s="133">
        <v>803842223.1099999</v>
      </c>
      <c r="G40" s="133">
        <v>693143671.1400001</v>
      </c>
      <c r="H40" s="133">
        <v>805031334.5400002</v>
      </c>
      <c r="I40" s="133">
        <v>1119511221.8800001</v>
      </c>
      <c r="J40" s="133">
        <v>822191860.32000005</v>
      </c>
      <c r="K40" s="133">
        <v>2378944315.5100002</v>
      </c>
      <c r="L40" s="133">
        <v>664672715.63999999</v>
      </c>
      <c r="M40" s="133">
        <v>913648853.41000009</v>
      </c>
      <c r="N40" s="133">
        <v>1139733658.25</v>
      </c>
      <c r="O40" s="133">
        <v>1064748241.8699999</v>
      </c>
      <c r="P40" s="133">
        <v>4322443563.25</v>
      </c>
      <c r="Q40" s="129">
        <f t="shared" si="0"/>
        <v>15289267134.010002</v>
      </c>
      <c r="T40" s="12"/>
      <c r="U40" s="12"/>
      <c r="V40" s="12"/>
      <c r="W40" s="5"/>
      <c r="AB40" s="117"/>
      <c r="AC40" s="117"/>
    </row>
    <row r="41" spans="2:29" x14ac:dyDescent="0.25">
      <c r="B41" s="29" t="s">
        <v>128</v>
      </c>
      <c r="C41" s="133">
        <v>178780957</v>
      </c>
      <c r="D41" s="133">
        <v>153430179.53999999</v>
      </c>
      <c r="E41" s="133">
        <v>8834768.1699999999</v>
      </c>
      <c r="F41" s="133">
        <v>14082768.17</v>
      </c>
      <c r="G41" s="133">
        <v>15342894.17</v>
      </c>
      <c r="H41" s="133">
        <v>12898518.17</v>
      </c>
      <c r="I41" s="133">
        <v>11838768.17</v>
      </c>
      <c r="J41" s="133">
        <v>10181803.17</v>
      </c>
      <c r="K41" s="133">
        <v>20503107.710000001</v>
      </c>
      <c r="L41" s="133">
        <v>10044350.17</v>
      </c>
      <c r="M41" s="133">
        <v>12680511.17</v>
      </c>
      <c r="N41" s="133">
        <v>12040681.17</v>
      </c>
      <c r="O41" s="133">
        <v>16862471.149999999</v>
      </c>
      <c r="P41" s="133">
        <v>8119538.1500000004</v>
      </c>
      <c r="Q41" s="129">
        <f t="shared" ref="Q41:Q72" si="1">SUM(E41:P41)</f>
        <v>153430179.53999999</v>
      </c>
      <c r="T41" s="12"/>
      <c r="U41" s="12"/>
      <c r="V41" s="12"/>
      <c r="W41" s="5"/>
      <c r="AB41" s="117"/>
      <c r="AC41" s="117"/>
    </row>
    <row r="42" spans="2:29" x14ac:dyDescent="0.25">
      <c r="B42" s="29" t="s">
        <v>346</v>
      </c>
      <c r="C42" s="133">
        <v>252440000</v>
      </c>
      <c r="D42" s="133">
        <v>377440000</v>
      </c>
      <c r="E42" s="133">
        <v>0</v>
      </c>
      <c r="F42" s="133">
        <v>0</v>
      </c>
      <c r="G42" s="133"/>
      <c r="H42" s="133"/>
      <c r="I42" s="133">
        <v>0</v>
      </c>
      <c r="J42" s="133"/>
      <c r="K42" s="133"/>
      <c r="L42" s="133"/>
      <c r="M42" s="133"/>
      <c r="N42" s="133"/>
      <c r="O42" s="133">
        <v>0</v>
      </c>
      <c r="P42" s="133">
        <v>346665520</v>
      </c>
      <c r="Q42" s="129">
        <f t="shared" si="1"/>
        <v>346665520</v>
      </c>
      <c r="T42" s="12"/>
      <c r="U42" s="12"/>
      <c r="V42" s="12"/>
      <c r="W42" s="5"/>
      <c r="AB42" s="117"/>
      <c r="AC42" s="117"/>
    </row>
    <row r="43" spans="2:29" x14ac:dyDescent="0.25">
      <c r="B43" s="29" t="s">
        <v>312</v>
      </c>
      <c r="C43" s="133">
        <v>281636753</v>
      </c>
      <c r="D43" s="133">
        <v>158350673.52000001</v>
      </c>
      <c r="E43" s="133">
        <v>0</v>
      </c>
      <c r="F43" s="133">
        <v>1173893.18</v>
      </c>
      <c r="G43" s="133">
        <v>7226414.75</v>
      </c>
      <c r="H43" s="133">
        <v>8728433.2400000002</v>
      </c>
      <c r="I43" s="133">
        <v>4807655.01</v>
      </c>
      <c r="J43" s="133">
        <v>9642312.0399999991</v>
      </c>
      <c r="K43" s="133">
        <v>52451686.18</v>
      </c>
      <c r="L43" s="133">
        <v>5036721.9999999991</v>
      </c>
      <c r="M43" s="133">
        <v>5356766.3599999994</v>
      </c>
      <c r="N43" s="133">
        <v>14176949.949999999</v>
      </c>
      <c r="O43" s="133">
        <v>19942924.010000002</v>
      </c>
      <c r="P43" s="133">
        <v>17471273.48</v>
      </c>
      <c r="Q43" s="129">
        <f t="shared" si="1"/>
        <v>146015030.20000002</v>
      </c>
      <c r="T43" s="12"/>
      <c r="U43" s="12"/>
      <c r="V43" s="12"/>
      <c r="W43" s="5"/>
      <c r="AB43" s="117"/>
      <c r="AC43" s="117"/>
    </row>
    <row r="44" spans="2:29" x14ac:dyDescent="0.25">
      <c r="B44" s="29" t="s">
        <v>129</v>
      </c>
      <c r="C44" s="133">
        <v>5320866086</v>
      </c>
      <c r="D44" s="133">
        <v>5550217670</v>
      </c>
      <c r="E44" s="133">
        <v>286727026.69</v>
      </c>
      <c r="F44" s="133">
        <v>319198016.93000001</v>
      </c>
      <c r="G44" s="133">
        <v>353464829.55000001</v>
      </c>
      <c r="H44" s="133">
        <v>331396801.42000002</v>
      </c>
      <c r="I44" s="133">
        <v>574257792.05000007</v>
      </c>
      <c r="J44" s="133">
        <v>347898893.39999998</v>
      </c>
      <c r="K44" s="133">
        <v>389731085.42000002</v>
      </c>
      <c r="L44" s="133">
        <v>401666579.60000002</v>
      </c>
      <c r="M44" s="133">
        <v>322624072.35000002</v>
      </c>
      <c r="N44" s="133">
        <v>869577935.31999993</v>
      </c>
      <c r="O44" s="133">
        <v>676608523.93000007</v>
      </c>
      <c r="P44" s="133">
        <v>605466880.88</v>
      </c>
      <c r="Q44" s="129">
        <f t="shared" si="1"/>
        <v>5478618437.5400009</v>
      </c>
      <c r="T44" s="12"/>
      <c r="U44" s="12"/>
      <c r="V44" s="12"/>
      <c r="W44" s="5"/>
      <c r="AB44" s="117"/>
      <c r="AC44" s="117"/>
    </row>
    <row r="45" spans="2:29" x14ac:dyDescent="0.25">
      <c r="B45" s="28" t="s">
        <v>130</v>
      </c>
      <c r="C45" s="132">
        <v>8478676742</v>
      </c>
      <c r="D45" s="132">
        <v>5722198449</v>
      </c>
      <c r="E45" s="128">
        <v>411328349.72000003</v>
      </c>
      <c r="F45" s="128">
        <v>419077217.95000005</v>
      </c>
      <c r="G45" s="128">
        <v>498957102.17999995</v>
      </c>
      <c r="H45" s="128">
        <v>420974389.06</v>
      </c>
      <c r="I45" s="128">
        <v>448013843.01999998</v>
      </c>
      <c r="J45" s="128">
        <v>383538959.88999999</v>
      </c>
      <c r="K45" s="128">
        <v>562124214.44000006</v>
      </c>
      <c r="L45" s="128">
        <v>453705258.54000002</v>
      </c>
      <c r="M45" s="128">
        <v>480751578.08999997</v>
      </c>
      <c r="N45" s="128">
        <v>453488239.17000002</v>
      </c>
      <c r="O45" s="128">
        <v>48592045.800000004</v>
      </c>
      <c r="P45" s="128">
        <v>1035919458.51</v>
      </c>
      <c r="Q45" s="128">
        <f t="shared" si="1"/>
        <v>5616470656.3699999</v>
      </c>
      <c r="T45" s="12"/>
      <c r="U45" s="12"/>
      <c r="V45" s="12"/>
      <c r="W45" s="5"/>
      <c r="AB45" s="117"/>
      <c r="AC45" s="117"/>
    </row>
    <row r="46" spans="2:29" x14ac:dyDescent="0.25">
      <c r="B46" s="29" t="s">
        <v>131</v>
      </c>
      <c r="C46" s="133">
        <v>8478676742</v>
      </c>
      <c r="D46" s="133">
        <v>5722198449</v>
      </c>
      <c r="E46" s="133">
        <v>411328349.72000003</v>
      </c>
      <c r="F46" s="133">
        <v>419077217.95000005</v>
      </c>
      <c r="G46" s="133">
        <v>498957102.17999995</v>
      </c>
      <c r="H46" s="133">
        <v>420974389.06</v>
      </c>
      <c r="I46" s="133">
        <v>448013843.01999998</v>
      </c>
      <c r="J46" s="133">
        <v>383538959.88999999</v>
      </c>
      <c r="K46" s="133">
        <v>562124214.44000006</v>
      </c>
      <c r="L46" s="133">
        <v>453705258.54000002</v>
      </c>
      <c r="M46" s="133">
        <v>480751578.08999997</v>
      </c>
      <c r="N46" s="133">
        <v>453488239.17000002</v>
      </c>
      <c r="O46" s="133">
        <v>48592045.800000004</v>
      </c>
      <c r="P46" s="133">
        <v>1035919458.51</v>
      </c>
      <c r="Q46" s="129">
        <f t="shared" si="1"/>
        <v>5616470656.3699999</v>
      </c>
      <c r="T46" s="12"/>
      <c r="U46" s="12"/>
      <c r="V46" s="12"/>
      <c r="W46" s="5"/>
      <c r="AB46" s="117"/>
      <c r="AC46" s="117"/>
    </row>
    <row r="47" spans="2:29" x14ac:dyDescent="0.25">
      <c r="B47" s="28" t="s">
        <v>276</v>
      </c>
      <c r="C47" s="132">
        <v>90444999546</v>
      </c>
      <c r="D47" s="132">
        <v>112295487831.36002</v>
      </c>
      <c r="E47" s="132">
        <v>6835632875.920001</v>
      </c>
      <c r="F47" s="132">
        <v>8452706707.3800011</v>
      </c>
      <c r="G47" s="132">
        <v>7666884993.6499996</v>
      </c>
      <c r="H47" s="132">
        <v>8556176256.8799992</v>
      </c>
      <c r="I47" s="132">
        <v>6816110217.0600004</v>
      </c>
      <c r="J47" s="132">
        <v>6425841594.7199993</v>
      </c>
      <c r="K47" s="132">
        <v>9722203347.6000004</v>
      </c>
      <c r="L47" s="132">
        <v>20647088029.220005</v>
      </c>
      <c r="M47" s="132">
        <v>235902658.42000002</v>
      </c>
      <c r="N47" s="132">
        <v>10850887320.67</v>
      </c>
      <c r="O47" s="132">
        <v>11011001381.269999</v>
      </c>
      <c r="P47" s="132">
        <v>13444322965.799999</v>
      </c>
      <c r="Q47" s="128">
        <f t="shared" si="1"/>
        <v>110664758348.59001</v>
      </c>
      <c r="T47" s="12"/>
      <c r="U47" s="12"/>
      <c r="V47" s="12"/>
      <c r="W47" s="5"/>
      <c r="AB47" s="117"/>
      <c r="AC47" s="117"/>
    </row>
    <row r="48" spans="2:29" x14ac:dyDescent="0.25">
      <c r="B48" s="29" t="s">
        <v>135</v>
      </c>
      <c r="C48" s="133">
        <v>670854956</v>
      </c>
      <c r="D48" s="133">
        <v>640492209.65999997</v>
      </c>
      <c r="E48" s="133">
        <v>25360981.140000001</v>
      </c>
      <c r="F48" s="133">
        <v>37141151.07</v>
      </c>
      <c r="G48" s="133">
        <v>39907609.82</v>
      </c>
      <c r="H48" s="133">
        <v>27918936.329999998</v>
      </c>
      <c r="I48" s="133">
        <v>59590598.850000001</v>
      </c>
      <c r="J48" s="133">
        <v>39143813.219999999</v>
      </c>
      <c r="K48" s="133">
        <v>39825410.940000005</v>
      </c>
      <c r="L48" s="133">
        <v>47409855.660000004</v>
      </c>
      <c r="M48" s="133">
        <v>44050318.039999999</v>
      </c>
      <c r="N48" s="133">
        <v>30452233.050000001</v>
      </c>
      <c r="O48" s="133">
        <v>85969089</v>
      </c>
      <c r="P48" s="133">
        <v>65180353.240000002</v>
      </c>
      <c r="Q48" s="129">
        <f t="shared" si="1"/>
        <v>541950350.36000001</v>
      </c>
      <c r="T48" s="12"/>
      <c r="U48" s="12"/>
      <c r="V48" s="12"/>
      <c r="W48" s="5"/>
      <c r="AB48" s="117"/>
      <c r="AC48" s="117"/>
    </row>
    <row r="49" spans="2:29" x14ac:dyDescent="0.25">
      <c r="B49" s="29" t="s">
        <v>313</v>
      </c>
      <c r="C49" s="133">
        <v>84996417664</v>
      </c>
      <c r="D49" s="133">
        <v>109225486041.13</v>
      </c>
      <c r="E49" s="133">
        <v>6734795481.5100002</v>
      </c>
      <c r="F49" s="133">
        <v>8282170810.000001</v>
      </c>
      <c r="G49" s="133">
        <v>7470813859.96</v>
      </c>
      <c r="H49" s="133">
        <v>8378338836.3999996</v>
      </c>
      <c r="I49" s="133">
        <v>6545776266.3899994</v>
      </c>
      <c r="J49" s="133">
        <v>6251863968.8799992</v>
      </c>
      <c r="K49" s="133">
        <v>9566354910.4300003</v>
      </c>
      <c r="L49" s="133">
        <v>20468322851.990002</v>
      </c>
      <c r="M49" s="133">
        <v>53641200.260000005</v>
      </c>
      <c r="N49" s="133">
        <v>10640247289.540001</v>
      </c>
      <c r="O49" s="133">
        <v>10520278658.289999</v>
      </c>
      <c r="P49" s="133">
        <v>12942462987.610001</v>
      </c>
      <c r="Q49" s="129">
        <f t="shared" si="1"/>
        <v>107855067121.25998</v>
      </c>
      <c r="T49" s="12"/>
      <c r="U49" s="12"/>
      <c r="V49" s="12"/>
      <c r="W49" s="5"/>
      <c r="AB49" s="117"/>
      <c r="AC49" s="117"/>
    </row>
    <row r="50" spans="2:29" x14ac:dyDescent="0.25">
      <c r="B50" s="29" t="s">
        <v>314</v>
      </c>
      <c r="C50" s="133">
        <v>51500001</v>
      </c>
      <c r="D50" s="133">
        <v>40403601</v>
      </c>
      <c r="E50" s="133">
        <v>0</v>
      </c>
      <c r="F50" s="133">
        <v>0</v>
      </c>
      <c r="G50" s="133">
        <v>0</v>
      </c>
      <c r="H50" s="133"/>
      <c r="I50" s="133">
        <v>14236003.1</v>
      </c>
      <c r="J50" s="133">
        <v>103800</v>
      </c>
      <c r="K50" s="133">
        <v>0</v>
      </c>
      <c r="L50" s="133">
        <v>199389.99000000022</v>
      </c>
      <c r="M50" s="133">
        <v>8814010.2100000009</v>
      </c>
      <c r="N50" s="133">
        <v>106410</v>
      </c>
      <c r="O50" s="133">
        <v>0</v>
      </c>
      <c r="P50" s="133">
        <v>1979530.39</v>
      </c>
      <c r="Q50" s="129">
        <f t="shared" si="1"/>
        <v>25439143.690000001</v>
      </c>
      <c r="T50" s="12"/>
      <c r="U50" s="12"/>
      <c r="V50" s="12"/>
      <c r="W50" s="5"/>
      <c r="AB50" s="117"/>
      <c r="AC50" s="117"/>
    </row>
    <row r="51" spans="2:29" x14ac:dyDescent="0.25">
      <c r="B51" s="29" t="s">
        <v>315</v>
      </c>
      <c r="C51" s="133">
        <v>4726226925</v>
      </c>
      <c r="D51" s="133">
        <v>2389105979.5699997</v>
      </c>
      <c r="E51" s="133">
        <v>75476413.270000011</v>
      </c>
      <c r="F51" s="133">
        <v>133394746.31</v>
      </c>
      <c r="G51" s="133">
        <v>156163523.87</v>
      </c>
      <c r="H51" s="133">
        <v>149918484.15000001</v>
      </c>
      <c r="I51" s="133">
        <v>196507348.72</v>
      </c>
      <c r="J51" s="133">
        <v>134730012.62000003</v>
      </c>
      <c r="K51" s="133">
        <v>116023026.22999999</v>
      </c>
      <c r="L51" s="133">
        <v>131155931.58000001</v>
      </c>
      <c r="M51" s="133">
        <v>129397129.91</v>
      </c>
      <c r="N51" s="133">
        <v>180081388.08000001</v>
      </c>
      <c r="O51" s="133">
        <v>404753633.98000002</v>
      </c>
      <c r="P51" s="133">
        <v>434700094.55999994</v>
      </c>
      <c r="Q51" s="129">
        <f t="shared" si="1"/>
        <v>2242301733.2799997</v>
      </c>
      <c r="T51" s="12"/>
      <c r="U51" s="12"/>
      <c r="V51" s="12"/>
      <c r="W51" s="5"/>
      <c r="AB51" s="117"/>
      <c r="AC51" s="117"/>
    </row>
    <row r="52" spans="2:29" x14ac:dyDescent="0.25">
      <c r="B52" s="28" t="s">
        <v>136</v>
      </c>
      <c r="C52" s="132">
        <v>879261823</v>
      </c>
      <c r="D52" s="132">
        <v>1032924788</v>
      </c>
      <c r="E52" s="132">
        <v>15211762.82</v>
      </c>
      <c r="F52" s="132">
        <v>68772386.399999991</v>
      </c>
      <c r="G52" s="132">
        <v>103370852.44</v>
      </c>
      <c r="H52" s="132">
        <v>35873474.150000006</v>
      </c>
      <c r="I52" s="132">
        <v>58676581.960000001</v>
      </c>
      <c r="J52" s="132">
        <v>64866210.439999998</v>
      </c>
      <c r="K52" s="132">
        <v>120354857.56999999</v>
      </c>
      <c r="L52" s="132">
        <v>79020076.100000009</v>
      </c>
      <c r="M52" s="132">
        <v>33955833.030000001</v>
      </c>
      <c r="N52" s="132">
        <v>117950768.62</v>
      </c>
      <c r="O52" s="132">
        <v>67728818.149999991</v>
      </c>
      <c r="P52" s="132">
        <v>218700647.44</v>
      </c>
      <c r="Q52" s="128">
        <f t="shared" si="1"/>
        <v>984482269.11999989</v>
      </c>
      <c r="T52" s="12"/>
      <c r="U52" s="12"/>
      <c r="V52" s="12"/>
      <c r="W52" s="5"/>
      <c r="AB52" s="117"/>
      <c r="AC52" s="117"/>
    </row>
    <row r="53" spans="2:29" x14ac:dyDescent="0.25">
      <c r="B53" s="29" t="s">
        <v>278</v>
      </c>
      <c r="C53" s="133">
        <v>868707038</v>
      </c>
      <c r="D53" s="133">
        <v>1032924788</v>
      </c>
      <c r="E53" s="133">
        <v>15211762.82</v>
      </c>
      <c r="F53" s="133">
        <v>68772386.399999991</v>
      </c>
      <c r="G53" s="133">
        <v>103370852.44</v>
      </c>
      <c r="H53" s="133">
        <v>35873474.150000006</v>
      </c>
      <c r="I53" s="133">
        <v>58676581.960000001</v>
      </c>
      <c r="J53" s="133">
        <v>64866210.439999998</v>
      </c>
      <c r="K53" s="133">
        <v>120354857.56999999</v>
      </c>
      <c r="L53" s="133">
        <v>79020076.100000009</v>
      </c>
      <c r="M53" s="133">
        <v>33955833.030000001</v>
      </c>
      <c r="N53" s="133">
        <v>117950768.62</v>
      </c>
      <c r="O53" s="133">
        <v>67728818.149999991</v>
      </c>
      <c r="P53" s="133">
        <v>218700647.44</v>
      </c>
      <c r="Q53" s="129">
        <f t="shared" si="1"/>
        <v>984482269.11999989</v>
      </c>
      <c r="T53" s="12"/>
      <c r="U53" s="12"/>
      <c r="V53" s="12"/>
      <c r="W53" s="5"/>
      <c r="AB53" s="117"/>
      <c r="AC53" s="117"/>
    </row>
    <row r="54" spans="2:29" x14ac:dyDescent="0.25">
      <c r="B54" s="29" t="s">
        <v>209</v>
      </c>
      <c r="C54" s="133">
        <v>10554785</v>
      </c>
      <c r="D54" s="133">
        <v>0</v>
      </c>
      <c r="E54" s="133">
        <v>0</v>
      </c>
      <c r="F54" s="133"/>
      <c r="G54" s="133"/>
      <c r="H54" s="133">
        <v>0</v>
      </c>
      <c r="I54" s="133"/>
      <c r="J54" s="133"/>
      <c r="K54" s="133"/>
      <c r="L54" s="133"/>
      <c r="M54" s="133"/>
      <c r="N54" s="133"/>
      <c r="O54" s="133"/>
      <c r="P54" s="133">
        <v>0</v>
      </c>
      <c r="Q54" s="129">
        <f t="shared" si="1"/>
        <v>0</v>
      </c>
      <c r="W54" s="5"/>
      <c r="AB54" s="117"/>
      <c r="AC54" s="117"/>
    </row>
    <row r="55" spans="2:29" x14ac:dyDescent="0.25">
      <c r="B55" s="28" t="s">
        <v>279</v>
      </c>
      <c r="C55" s="132">
        <v>77465525556</v>
      </c>
      <c r="D55" s="132">
        <v>95794135971.599991</v>
      </c>
      <c r="E55" s="128">
        <v>3154872659.7399998</v>
      </c>
      <c r="F55" s="128">
        <v>5660612253.3199987</v>
      </c>
      <c r="G55" s="128">
        <v>13775784650.369999</v>
      </c>
      <c r="H55" s="128">
        <v>6117586801.3800011</v>
      </c>
      <c r="I55" s="128">
        <v>4085334491.8499999</v>
      </c>
      <c r="J55" s="128">
        <v>8446098554.1499996</v>
      </c>
      <c r="K55" s="128">
        <v>8568007182.4299994</v>
      </c>
      <c r="L55" s="128">
        <v>6995333943.6700001</v>
      </c>
      <c r="M55" s="128">
        <v>8122372361.2300005</v>
      </c>
      <c r="N55" s="128">
        <v>8518556666.8099995</v>
      </c>
      <c r="O55" s="128">
        <v>7249639031.2199993</v>
      </c>
      <c r="P55" s="128">
        <v>11370071539.17</v>
      </c>
      <c r="Q55" s="128">
        <f t="shared" si="1"/>
        <v>92064270135.339996</v>
      </c>
      <c r="T55" s="12"/>
      <c r="U55" s="12"/>
      <c r="V55" s="12"/>
      <c r="W55" s="5"/>
      <c r="AB55" s="117"/>
      <c r="AC55" s="117"/>
    </row>
    <row r="56" spans="2:29" x14ac:dyDescent="0.25">
      <c r="B56" s="29" t="s">
        <v>140</v>
      </c>
      <c r="C56" s="133">
        <v>37110140373</v>
      </c>
      <c r="D56" s="133">
        <v>55934764580.089996</v>
      </c>
      <c r="E56" s="133">
        <v>2365243034.27</v>
      </c>
      <c r="F56" s="133">
        <v>4731306522.21</v>
      </c>
      <c r="G56" s="133">
        <v>2602782075.8999996</v>
      </c>
      <c r="H56" s="133">
        <v>3355511432.5200005</v>
      </c>
      <c r="I56" s="133">
        <v>2658068537.3299999</v>
      </c>
      <c r="J56" s="133">
        <v>4077438119.8599997</v>
      </c>
      <c r="K56" s="133">
        <v>4621705951.5799999</v>
      </c>
      <c r="L56" s="133">
        <v>4020487817.6399999</v>
      </c>
      <c r="M56" s="133">
        <v>5745167161.6800013</v>
      </c>
      <c r="N56" s="133">
        <v>6306126241.29</v>
      </c>
      <c r="O56" s="133">
        <v>5321675304.4399996</v>
      </c>
      <c r="P56" s="133">
        <v>7871106491.0900002</v>
      </c>
      <c r="Q56" s="131">
        <f t="shared" si="1"/>
        <v>53676618689.809998</v>
      </c>
      <c r="T56" s="12"/>
      <c r="U56" s="12"/>
      <c r="V56" s="12"/>
      <c r="W56" s="5"/>
      <c r="AB56" s="117"/>
      <c r="AC56" s="117"/>
    </row>
    <row r="57" spans="2:29" x14ac:dyDescent="0.25">
      <c r="B57" s="29" t="s">
        <v>141</v>
      </c>
      <c r="C57" s="133">
        <v>21182604</v>
      </c>
      <c r="D57" s="133">
        <v>223182604</v>
      </c>
      <c r="E57" s="133">
        <v>0</v>
      </c>
      <c r="F57" s="133"/>
      <c r="G57" s="133"/>
      <c r="H57" s="133"/>
      <c r="I57" s="133"/>
      <c r="J57" s="133"/>
      <c r="K57" s="133"/>
      <c r="L57" s="133"/>
      <c r="M57" s="133">
        <v>0</v>
      </c>
      <c r="N57" s="133">
        <v>202000000</v>
      </c>
      <c r="O57" s="133">
        <v>19991722.52</v>
      </c>
      <c r="P57" s="133"/>
      <c r="Q57" s="129">
        <f t="shared" si="1"/>
        <v>221991722.52000001</v>
      </c>
      <c r="T57" s="12"/>
      <c r="U57" s="12"/>
      <c r="V57" s="12"/>
      <c r="W57" s="5"/>
      <c r="AB57" s="117"/>
      <c r="AC57" s="117"/>
    </row>
    <row r="58" spans="2:29" x14ac:dyDescent="0.25">
      <c r="B58" s="29" t="s">
        <v>280</v>
      </c>
      <c r="C58" s="133">
        <v>35218491997</v>
      </c>
      <c r="D58" s="133">
        <v>34485424170.68</v>
      </c>
      <c r="E58" s="133">
        <v>619440672.6500001</v>
      </c>
      <c r="F58" s="133">
        <v>674816841.76999998</v>
      </c>
      <c r="G58" s="133">
        <v>10866154666.5</v>
      </c>
      <c r="H58" s="133">
        <v>2473974298.6000004</v>
      </c>
      <c r="I58" s="133">
        <v>954371125.88999999</v>
      </c>
      <c r="J58" s="133">
        <v>4180661385.0100002</v>
      </c>
      <c r="K58" s="133">
        <v>3628141214.3199997</v>
      </c>
      <c r="L58" s="133">
        <v>2481033049.8500004</v>
      </c>
      <c r="M58" s="133">
        <v>2056932793.7</v>
      </c>
      <c r="N58" s="133">
        <v>1640369147.3800001</v>
      </c>
      <c r="O58" s="133">
        <v>1239612976.1900001</v>
      </c>
      <c r="P58" s="133">
        <v>2692976083.0999999</v>
      </c>
      <c r="Q58" s="129">
        <f t="shared" si="1"/>
        <v>33508484254.959995</v>
      </c>
      <c r="T58" s="12"/>
      <c r="U58" s="12"/>
      <c r="V58" s="12"/>
      <c r="W58" s="5"/>
      <c r="AB58" s="117"/>
      <c r="AC58" s="117"/>
    </row>
    <row r="59" spans="2:29" x14ac:dyDescent="0.25">
      <c r="B59" s="29" t="s">
        <v>281</v>
      </c>
      <c r="C59" s="133">
        <v>1202510594</v>
      </c>
      <c r="D59" s="133">
        <v>1262510594</v>
      </c>
      <c r="E59" s="133">
        <v>336354.99</v>
      </c>
      <c r="F59" s="133">
        <v>60981704.689999998</v>
      </c>
      <c r="G59" s="133">
        <v>115042271.00999999</v>
      </c>
      <c r="H59" s="133">
        <v>96607783.590000004</v>
      </c>
      <c r="I59" s="133">
        <v>129327441.81</v>
      </c>
      <c r="J59" s="133">
        <v>32227036.800000001</v>
      </c>
      <c r="K59" s="133">
        <v>104045681.23999999</v>
      </c>
      <c r="L59" s="133">
        <v>57383696.369999997</v>
      </c>
      <c r="M59" s="133">
        <v>132106603.47999999</v>
      </c>
      <c r="N59" s="133">
        <v>131665690.60999997</v>
      </c>
      <c r="O59" s="133">
        <v>119477652.3</v>
      </c>
      <c r="P59" s="133">
        <v>55851543.82</v>
      </c>
      <c r="Q59" s="129">
        <f t="shared" si="1"/>
        <v>1035053460.71</v>
      </c>
      <c r="T59" s="12"/>
      <c r="U59" s="12"/>
      <c r="V59" s="12"/>
      <c r="W59" s="5"/>
      <c r="AB59" s="117"/>
      <c r="AC59" s="117"/>
    </row>
    <row r="60" spans="2:29" x14ac:dyDescent="0.25">
      <c r="B60" s="29" t="s">
        <v>144</v>
      </c>
      <c r="C60" s="133">
        <v>3913199988</v>
      </c>
      <c r="D60" s="133">
        <v>3888254022.8299999</v>
      </c>
      <c r="E60" s="133">
        <v>169852597.83000001</v>
      </c>
      <c r="F60" s="133">
        <v>193507184.65000001</v>
      </c>
      <c r="G60" s="133">
        <v>191805636.96000001</v>
      </c>
      <c r="H60" s="133">
        <v>191493286.67000002</v>
      </c>
      <c r="I60" s="133">
        <v>343567386.81999999</v>
      </c>
      <c r="J60" s="133">
        <v>155772012.48000002</v>
      </c>
      <c r="K60" s="133">
        <v>214114335.29000002</v>
      </c>
      <c r="L60" s="133">
        <v>436429379.80999994</v>
      </c>
      <c r="M60" s="133">
        <v>188165802.37</v>
      </c>
      <c r="N60" s="133">
        <v>238395587.53</v>
      </c>
      <c r="O60" s="133">
        <v>548881375.76999998</v>
      </c>
      <c r="P60" s="133">
        <v>750137421.16000009</v>
      </c>
      <c r="Q60" s="129">
        <f t="shared" si="1"/>
        <v>3622122007.3400002</v>
      </c>
      <c r="T60" s="105"/>
      <c r="U60" s="105"/>
      <c r="V60" s="105"/>
      <c r="W60" s="5"/>
      <c r="AB60" s="117"/>
      <c r="AC60" s="117"/>
    </row>
    <row r="61" spans="2:29" x14ac:dyDescent="0.25">
      <c r="B61" s="28" t="s">
        <v>229</v>
      </c>
      <c r="C61" s="132">
        <v>3805308248</v>
      </c>
      <c r="D61" s="132">
        <v>3055213909.2999997</v>
      </c>
      <c r="E61" s="128">
        <v>79929413.75</v>
      </c>
      <c r="F61" s="128">
        <v>135344598.21000001</v>
      </c>
      <c r="G61" s="128">
        <v>446758830.20999998</v>
      </c>
      <c r="H61" s="128">
        <v>122294156.31999999</v>
      </c>
      <c r="I61" s="128">
        <v>149184149.53</v>
      </c>
      <c r="J61" s="128">
        <v>380031789.57999998</v>
      </c>
      <c r="K61" s="128">
        <v>173265889.96999997</v>
      </c>
      <c r="L61" s="128">
        <v>256598056.56999999</v>
      </c>
      <c r="M61" s="128">
        <v>251503689.56</v>
      </c>
      <c r="N61" s="128">
        <v>201345537.03</v>
      </c>
      <c r="O61" s="128">
        <v>237672807.16</v>
      </c>
      <c r="P61" s="128">
        <v>385203880.5</v>
      </c>
      <c r="Q61" s="128">
        <f t="shared" si="1"/>
        <v>2819132798.3899999</v>
      </c>
      <c r="T61" s="105"/>
      <c r="U61" s="105"/>
      <c r="V61" s="105"/>
      <c r="W61" s="5"/>
      <c r="AB61" s="117"/>
      <c r="AC61" s="117"/>
    </row>
    <row r="62" spans="2:29" x14ac:dyDescent="0.25">
      <c r="B62" s="29" t="s">
        <v>282</v>
      </c>
      <c r="C62" s="133">
        <v>3805308248</v>
      </c>
      <c r="D62" s="133">
        <v>3055213909.2999997</v>
      </c>
      <c r="E62" s="133">
        <v>79929413.75</v>
      </c>
      <c r="F62" s="133">
        <v>135344598.21000001</v>
      </c>
      <c r="G62" s="133">
        <v>446758830.20999998</v>
      </c>
      <c r="H62" s="133">
        <v>122294156.31999999</v>
      </c>
      <c r="I62" s="133">
        <v>149184149.53</v>
      </c>
      <c r="J62" s="133">
        <v>380031789.57999998</v>
      </c>
      <c r="K62" s="133">
        <v>173265889.96999997</v>
      </c>
      <c r="L62" s="133">
        <v>256598056.56999999</v>
      </c>
      <c r="M62" s="133">
        <v>251503689.56</v>
      </c>
      <c r="N62" s="133">
        <v>201345537.03</v>
      </c>
      <c r="O62" s="133">
        <v>237672807.16</v>
      </c>
      <c r="P62" s="133">
        <v>385203880.5</v>
      </c>
      <c r="Q62" s="129">
        <f t="shared" si="1"/>
        <v>2819132798.3899999</v>
      </c>
      <c r="T62" s="105"/>
      <c r="U62" s="105"/>
      <c r="V62" s="105"/>
      <c r="W62" s="5"/>
      <c r="AB62" s="117"/>
      <c r="AC62" s="117"/>
    </row>
    <row r="63" spans="2:29" x14ac:dyDescent="0.25">
      <c r="B63" s="28" t="s">
        <v>147</v>
      </c>
      <c r="C63" s="132">
        <v>149703020</v>
      </c>
      <c r="D63" s="132">
        <v>74851510</v>
      </c>
      <c r="E63" s="128">
        <v>6237625.8300000001</v>
      </c>
      <c r="F63" s="128">
        <v>6237625.8300000001</v>
      </c>
      <c r="G63" s="128">
        <v>6237625.8300000001</v>
      </c>
      <c r="H63" s="128">
        <v>6237625.8300000001</v>
      </c>
      <c r="I63" s="128">
        <v>6237625.8300000001</v>
      </c>
      <c r="J63" s="128">
        <v>6237625.8300000001</v>
      </c>
      <c r="K63" s="128">
        <v>6237625.8300000001</v>
      </c>
      <c r="L63" s="128">
        <v>6237625.8300000001</v>
      </c>
      <c r="M63" s="128">
        <v>6237625.8300000001</v>
      </c>
      <c r="N63" s="128">
        <v>6237625.8300000001</v>
      </c>
      <c r="O63" s="128">
        <v>6237625.8300000001</v>
      </c>
      <c r="P63" s="128">
        <v>6237625.8300000001</v>
      </c>
      <c r="Q63" s="128">
        <f t="shared" si="1"/>
        <v>74851509.959999993</v>
      </c>
      <c r="T63" s="105"/>
      <c r="U63" s="105"/>
      <c r="V63" s="105"/>
      <c r="W63" s="5"/>
      <c r="AB63" s="117"/>
      <c r="AC63" s="117"/>
    </row>
    <row r="64" spans="2:29" x14ac:dyDescent="0.25">
      <c r="B64" s="29" t="s">
        <v>283</v>
      </c>
      <c r="C64" s="133">
        <v>149703020</v>
      </c>
      <c r="D64" s="133">
        <v>74851510</v>
      </c>
      <c r="E64" s="133">
        <v>6237625.8300000001</v>
      </c>
      <c r="F64" s="133">
        <v>6237625.8300000001</v>
      </c>
      <c r="G64" s="133">
        <v>6237625.8300000001</v>
      </c>
      <c r="H64" s="133">
        <v>6237625.8300000001</v>
      </c>
      <c r="I64" s="133">
        <v>6237625.8300000001</v>
      </c>
      <c r="J64" s="133">
        <v>6237625.8300000001</v>
      </c>
      <c r="K64" s="133">
        <v>6237625.8300000001</v>
      </c>
      <c r="L64" s="133">
        <v>6237625.8300000001</v>
      </c>
      <c r="M64" s="133">
        <v>6237625.8300000001</v>
      </c>
      <c r="N64" s="133">
        <v>6237625.8300000001</v>
      </c>
      <c r="O64" s="133">
        <v>6237625.8300000001</v>
      </c>
      <c r="P64" s="133">
        <v>6237625.8300000001</v>
      </c>
      <c r="Q64" s="131">
        <f t="shared" si="1"/>
        <v>74851509.959999993</v>
      </c>
      <c r="T64" s="104"/>
      <c r="U64" s="104"/>
      <c r="V64" s="104"/>
      <c r="W64" s="5"/>
      <c r="AB64" s="117"/>
      <c r="AC64" s="117"/>
    </row>
    <row r="65" spans="2:29" x14ac:dyDescent="0.25">
      <c r="B65" s="28" t="s">
        <v>149</v>
      </c>
      <c r="C65" s="132">
        <v>8062830024</v>
      </c>
      <c r="D65" s="132">
        <v>7715203201.8200026</v>
      </c>
      <c r="E65" s="132">
        <v>161161798.53</v>
      </c>
      <c r="F65" s="132">
        <v>269773884.87</v>
      </c>
      <c r="G65" s="132">
        <v>304552769.19</v>
      </c>
      <c r="H65" s="132">
        <v>403793428.52000004</v>
      </c>
      <c r="I65" s="132">
        <v>368138727.85000002</v>
      </c>
      <c r="J65" s="132">
        <v>634037567.26999998</v>
      </c>
      <c r="K65" s="132">
        <v>436254442.36999995</v>
      </c>
      <c r="L65" s="132">
        <v>468803715.02000004</v>
      </c>
      <c r="M65" s="132">
        <v>682524615.29999995</v>
      </c>
      <c r="N65" s="132">
        <v>482227290.36000001</v>
      </c>
      <c r="O65" s="132">
        <v>570739658.38000011</v>
      </c>
      <c r="P65" s="132">
        <v>1589535210.9000001</v>
      </c>
      <c r="Q65" s="128">
        <f t="shared" si="1"/>
        <v>6371543108.5599995</v>
      </c>
      <c r="T65" s="104"/>
      <c r="U65" s="104"/>
      <c r="V65" s="104"/>
      <c r="W65" s="5"/>
      <c r="AB65" s="117"/>
      <c r="AC65" s="117"/>
    </row>
    <row r="66" spans="2:29" x14ac:dyDescent="0.25">
      <c r="B66" s="7" t="s">
        <v>150</v>
      </c>
      <c r="C66" s="141">
        <v>146511280</v>
      </c>
      <c r="D66" s="141">
        <v>72412564.840000004</v>
      </c>
      <c r="E66" s="141">
        <v>12120903</v>
      </c>
      <c r="F66" s="133">
        <v>7879097</v>
      </c>
      <c r="G66" s="132"/>
      <c r="H66" s="132">
        <v>0</v>
      </c>
      <c r="I66" s="141">
        <v>0</v>
      </c>
      <c r="J66" s="132">
        <v>40875067.689999998</v>
      </c>
      <c r="K66" s="132">
        <v>0</v>
      </c>
      <c r="L66" s="132">
        <v>0</v>
      </c>
      <c r="M66" s="132">
        <v>11537497.15</v>
      </c>
      <c r="N66" s="141">
        <v>0</v>
      </c>
      <c r="O66" s="132">
        <v>0</v>
      </c>
      <c r="P66" s="132">
        <v>0</v>
      </c>
      <c r="Q66" s="129">
        <f t="shared" si="1"/>
        <v>72412564.840000004</v>
      </c>
      <c r="T66" s="104"/>
      <c r="U66" s="104"/>
      <c r="V66" s="104"/>
      <c r="W66" s="5"/>
      <c r="AB66" s="117"/>
      <c r="AC66" s="117"/>
    </row>
    <row r="67" spans="2:29" x14ac:dyDescent="0.25">
      <c r="B67" s="7" t="s">
        <v>238</v>
      </c>
      <c r="C67" s="141">
        <v>3922569</v>
      </c>
      <c r="D67" s="141">
        <v>0</v>
      </c>
      <c r="E67" s="141">
        <v>0</v>
      </c>
      <c r="F67" s="141"/>
      <c r="G67" s="141">
        <v>0</v>
      </c>
      <c r="H67" s="141">
        <v>0</v>
      </c>
      <c r="I67" s="141"/>
      <c r="J67" s="141"/>
      <c r="K67" s="141"/>
      <c r="L67" s="141"/>
      <c r="M67" s="141"/>
      <c r="N67" s="141"/>
      <c r="O67" s="132"/>
      <c r="P67" s="132"/>
      <c r="Q67" s="129">
        <f t="shared" si="1"/>
        <v>0</v>
      </c>
      <c r="W67" s="5"/>
      <c r="AB67" s="117"/>
      <c r="AC67" s="117"/>
    </row>
    <row r="68" spans="2:29" x14ac:dyDescent="0.25">
      <c r="B68" s="7" t="s">
        <v>284</v>
      </c>
      <c r="C68" s="141">
        <v>7738724918</v>
      </c>
      <c r="D68" s="141">
        <v>7469119379.9800024</v>
      </c>
      <c r="E68" s="141">
        <v>134568290.78</v>
      </c>
      <c r="F68" s="141">
        <v>247422183.12</v>
      </c>
      <c r="G68" s="141">
        <v>290080164.44</v>
      </c>
      <c r="H68" s="141">
        <v>389320823.77000004</v>
      </c>
      <c r="I68" s="141">
        <v>353666123.10000002</v>
      </c>
      <c r="J68" s="141">
        <v>578689894.83000004</v>
      </c>
      <c r="K68" s="141">
        <v>421781837.61999995</v>
      </c>
      <c r="L68" s="141">
        <v>454331110.27000004</v>
      </c>
      <c r="M68" s="141">
        <v>656514513.39999998</v>
      </c>
      <c r="N68" s="141">
        <v>467754685.61000001</v>
      </c>
      <c r="O68" s="141">
        <v>556267053.63000011</v>
      </c>
      <c r="P68" s="141">
        <v>1575062606.1500001</v>
      </c>
      <c r="Q68" s="131">
        <f t="shared" si="1"/>
        <v>6125459286.7199993</v>
      </c>
      <c r="V68" s="105"/>
      <c r="W68" s="5"/>
      <c r="AB68" s="117"/>
      <c r="AC68" s="117"/>
    </row>
    <row r="69" spans="2:29"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1"/>
        <v>173671257</v>
      </c>
      <c r="T69" s="105"/>
      <c r="U69" s="105"/>
      <c r="V69" s="5"/>
      <c r="W69" s="5"/>
      <c r="AB69" s="117"/>
      <c r="AC69" s="117"/>
    </row>
    <row r="70" spans="2:29" x14ac:dyDescent="0.25">
      <c r="B70" s="24" t="s">
        <v>153</v>
      </c>
      <c r="C70" s="140">
        <v>14788243644</v>
      </c>
      <c r="D70" s="140">
        <v>13648030190.359999</v>
      </c>
      <c r="E70" s="127">
        <v>496304914.48999995</v>
      </c>
      <c r="F70" s="127">
        <v>714079685.81999993</v>
      </c>
      <c r="G70" s="127">
        <v>760878392.07000005</v>
      </c>
      <c r="H70" s="127">
        <v>592593123.4000001</v>
      </c>
      <c r="I70" s="127">
        <v>919520811.76000023</v>
      </c>
      <c r="J70" s="127">
        <v>794876534.38000011</v>
      </c>
      <c r="K70" s="127">
        <v>777909894.31000018</v>
      </c>
      <c r="L70" s="127">
        <v>853554572.91999984</v>
      </c>
      <c r="M70" s="127">
        <v>1502011196.1100001</v>
      </c>
      <c r="N70" s="127">
        <v>1232822767.0000002</v>
      </c>
      <c r="O70" s="127">
        <v>1620628169.4400003</v>
      </c>
      <c r="P70" s="127">
        <v>2531004775.9000001</v>
      </c>
      <c r="Q70" s="127">
        <f t="shared" si="1"/>
        <v>12796184837.6</v>
      </c>
      <c r="T70" s="5"/>
      <c r="U70" s="5"/>
      <c r="V70" s="5"/>
      <c r="W70" s="5"/>
      <c r="AB70" s="117"/>
    </row>
    <row r="71" spans="2:29" x14ac:dyDescent="0.25">
      <c r="B71" s="28" t="s">
        <v>285</v>
      </c>
      <c r="C71" s="132">
        <v>1069403568</v>
      </c>
      <c r="D71" s="132">
        <v>919478013</v>
      </c>
      <c r="E71" s="128">
        <v>8162801.1900000004</v>
      </c>
      <c r="F71" s="128">
        <v>60407534.509999998</v>
      </c>
      <c r="G71" s="128">
        <v>47638512.57</v>
      </c>
      <c r="H71" s="128">
        <v>27805825.189999998</v>
      </c>
      <c r="I71" s="128">
        <v>30684082.309999995</v>
      </c>
      <c r="J71" s="128">
        <v>52400943.140000001</v>
      </c>
      <c r="K71" s="128">
        <v>42229465.439999998</v>
      </c>
      <c r="L71" s="128">
        <v>51120330.040000007</v>
      </c>
      <c r="M71" s="128">
        <v>63229920.029999994</v>
      </c>
      <c r="N71" s="128">
        <v>49294987.850000001</v>
      </c>
      <c r="O71" s="128">
        <v>80412695.939999998</v>
      </c>
      <c r="P71" s="128">
        <v>139487503.53999999</v>
      </c>
      <c r="Q71" s="128">
        <f t="shared" si="1"/>
        <v>652874601.75</v>
      </c>
      <c r="T71" s="5"/>
      <c r="U71" s="5"/>
      <c r="V71" s="5"/>
      <c r="W71" s="5"/>
      <c r="AB71" s="117"/>
    </row>
    <row r="72" spans="2:29" x14ac:dyDescent="0.25">
      <c r="B72" s="29" t="s">
        <v>286</v>
      </c>
      <c r="C72" s="133">
        <v>225042000</v>
      </c>
      <c r="D72" s="133">
        <v>149042000</v>
      </c>
      <c r="E72" s="133">
        <v>3634916.67</v>
      </c>
      <c r="F72" s="133">
        <v>16793583.330000002</v>
      </c>
      <c r="G72" s="133">
        <v>21086083.330000002</v>
      </c>
      <c r="H72" s="133">
        <v>3634916.67</v>
      </c>
      <c r="I72" s="133">
        <v>3634916.67</v>
      </c>
      <c r="J72" s="133">
        <v>26242416.670000002</v>
      </c>
      <c r="K72" s="133">
        <v>7076583.3300000001</v>
      </c>
      <c r="L72" s="133">
        <v>15189916.630000001</v>
      </c>
      <c r="M72" s="133">
        <v>15206419.65</v>
      </c>
      <c r="N72" s="133">
        <v>9059083.3100000005</v>
      </c>
      <c r="O72" s="133">
        <v>13719416.640000001</v>
      </c>
      <c r="P72" s="133">
        <v>13513746.800000001</v>
      </c>
      <c r="Q72" s="129">
        <f t="shared" si="1"/>
        <v>148791999.70000002</v>
      </c>
      <c r="T72" s="5"/>
      <c r="U72" s="5"/>
      <c r="V72" s="5"/>
      <c r="W72" s="5"/>
      <c r="AB72" s="117"/>
    </row>
    <row r="73" spans="2:29" x14ac:dyDescent="0.25">
      <c r="B73" s="29" t="s">
        <v>156</v>
      </c>
      <c r="C73" s="133">
        <v>736634979</v>
      </c>
      <c r="D73" s="133">
        <v>629516144</v>
      </c>
      <c r="E73" s="133">
        <v>1207006.28</v>
      </c>
      <c r="F73" s="133">
        <v>40068939.280000001</v>
      </c>
      <c r="G73" s="133">
        <v>22384856.280000001</v>
      </c>
      <c r="H73" s="133">
        <v>20655225.379999999</v>
      </c>
      <c r="I73" s="133">
        <v>20989497.379999999</v>
      </c>
      <c r="J73" s="133">
        <v>21394041.379999999</v>
      </c>
      <c r="K73" s="133">
        <v>23703349.799999997</v>
      </c>
      <c r="L73" s="133">
        <v>31012427.030000001</v>
      </c>
      <c r="M73" s="133">
        <v>37121335.299999997</v>
      </c>
      <c r="N73" s="133">
        <v>26838248.359999999</v>
      </c>
      <c r="O73" s="133">
        <v>23652280.960000001</v>
      </c>
      <c r="P73" s="133">
        <v>106579914.21000001</v>
      </c>
      <c r="Q73" s="129">
        <f t="shared" ref="Q73:Q104" si="2">SUM(E73:P73)</f>
        <v>375607121.63999999</v>
      </c>
      <c r="T73" s="5"/>
      <c r="U73" s="5"/>
      <c r="V73" s="5"/>
      <c r="W73" s="5"/>
      <c r="AB73" s="117"/>
    </row>
    <row r="74" spans="2:29" x14ac:dyDescent="0.25">
      <c r="B74" s="29" t="s">
        <v>157</v>
      </c>
      <c r="C74" s="133">
        <v>18204464</v>
      </c>
      <c r="D74" s="133">
        <v>6985767</v>
      </c>
      <c r="E74" s="133">
        <v>0</v>
      </c>
      <c r="F74" s="133"/>
      <c r="G74" s="133"/>
      <c r="H74" s="133">
        <v>0</v>
      </c>
      <c r="I74" s="133">
        <v>0</v>
      </c>
      <c r="J74" s="133">
        <v>0</v>
      </c>
      <c r="K74" s="133">
        <v>0</v>
      </c>
      <c r="L74" s="133"/>
      <c r="M74" s="133"/>
      <c r="N74" s="133"/>
      <c r="O74" s="133">
        <v>0</v>
      </c>
      <c r="P74" s="133">
        <v>3463309.55</v>
      </c>
      <c r="Q74" s="129">
        <f t="shared" si="2"/>
        <v>3463309.55</v>
      </c>
      <c r="T74" s="5"/>
      <c r="U74" s="5"/>
      <c r="V74" s="5"/>
      <c r="W74" s="5"/>
      <c r="AB74" s="117"/>
    </row>
    <row r="75" spans="2:29" x14ac:dyDescent="0.25">
      <c r="B75" s="29" t="s">
        <v>316</v>
      </c>
      <c r="C75" s="133">
        <v>89522125</v>
      </c>
      <c r="D75" s="133">
        <v>133934102</v>
      </c>
      <c r="E75" s="133">
        <v>3320878.24</v>
      </c>
      <c r="F75" s="133">
        <v>3545011.9</v>
      </c>
      <c r="G75" s="133">
        <v>4167572.96</v>
      </c>
      <c r="H75" s="133">
        <v>3515683.14</v>
      </c>
      <c r="I75" s="133">
        <v>6059668.2599999998</v>
      </c>
      <c r="J75" s="133">
        <v>4764485.09</v>
      </c>
      <c r="K75" s="133">
        <v>11449532.310000001</v>
      </c>
      <c r="L75" s="133">
        <v>4917986.38</v>
      </c>
      <c r="M75" s="133">
        <v>10902165.08</v>
      </c>
      <c r="N75" s="133">
        <v>13397656.18</v>
      </c>
      <c r="O75" s="133">
        <v>43040998.339999996</v>
      </c>
      <c r="P75" s="133">
        <v>15930532.98</v>
      </c>
      <c r="Q75" s="129">
        <f t="shared" si="2"/>
        <v>125012170.86</v>
      </c>
      <c r="W75" s="5"/>
      <c r="AB75" s="117"/>
    </row>
    <row r="76" spans="2:29" x14ac:dyDescent="0.25">
      <c r="B76" s="28" t="s">
        <v>287</v>
      </c>
      <c r="C76" s="132">
        <v>8369852296</v>
      </c>
      <c r="D76" s="132">
        <v>8494203493.6200008</v>
      </c>
      <c r="E76" s="128">
        <v>259987951.63</v>
      </c>
      <c r="F76" s="128">
        <v>435733501</v>
      </c>
      <c r="G76" s="128">
        <v>497913759.98000002</v>
      </c>
      <c r="H76" s="128">
        <v>420882875.84000003</v>
      </c>
      <c r="I76" s="128">
        <v>578191604.3900001</v>
      </c>
      <c r="J76" s="128">
        <v>561127208.35000002</v>
      </c>
      <c r="K76" s="128">
        <v>632987847.26999998</v>
      </c>
      <c r="L76" s="128">
        <v>628753493.89999986</v>
      </c>
      <c r="M76" s="128">
        <v>578157606.48000002</v>
      </c>
      <c r="N76" s="128">
        <v>755783094.72000003</v>
      </c>
      <c r="O76" s="128">
        <v>958405300.20000005</v>
      </c>
      <c r="P76" s="128">
        <v>1779723644.9699998</v>
      </c>
      <c r="Q76" s="128">
        <f t="shared" si="2"/>
        <v>8087647888.7299995</v>
      </c>
      <c r="T76" s="118"/>
      <c r="U76" s="118"/>
      <c r="V76" s="118"/>
      <c r="W76" s="5"/>
      <c r="AB76" s="117"/>
    </row>
    <row r="77" spans="2:29" x14ac:dyDescent="0.25">
      <c r="B77" s="29" t="s">
        <v>160</v>
      </c>
      <c r="C77" s="133">
        <v>1130049719</v>
      </c>
      <c r="D77" s="133">
        <v>227450610.83999991</v>
      </c>
      <c r="E77" s="133">
        <v>5885160.71</v>
      </c>
      <c r="F77" s="133">
        <v>7968269.79</v>
      </c>
      <c r="G77" s="133">
        <v>6144616.4900000002</v>
      </c>
      <c r="H77" s="133">
        <v>24929346.860000007</v>
      </c>
      <c r="I77" s="133">
        <v>11567926.460000001</v>
      </c>
      <c r="J77" s="133">
        <v>12822154.079999998</v>
      </c>
      <c r="K77" s="133">
        <v>9591394.0600000005</v>
      </c>
      <c r="L77" s="133">
        <v>17603710.200000003</v>
      </c>
      <c r="M77" s="133">
        <v>8333040.3700000001</v>
      </c>
      <c r="N77" s="133">
        <v>32071220.729999997</v>
      </c>
      <c r="O77" s="133">
        <v>22226233.240000002</v>
      </c>
      <c r="P77" s="133">
        <v>24574415.869999997</v>
      </c>
      <c r="Q77" s="129">
        <f t="shared" si="2"/>
        <v>183717488.86000004</v>
      </c>
      <c r="T77" s="118"/>
      <c r="U77" s="118"/>
      <c r="V77" s="118"/>
      <c r="W77" s="5"/>
      <c r="AB77" s="117"/>
    </row>
    <row r="78" spans="2:29" x14ac:dyDescent="0.25">
      <c r="B78" s="29" t="s">
        <v>347</v>
      </c>
      <c r="C78" s="133">
        <v>31467776</v>
      </c>
      <c r="D78" s="133">
        <v>3372767.5299999975</v>
      </c>
      <c r="E78" s="133">
        <v>0</v>
      </c>
      <c r="F78" s="133">
        <v>0</v>
      </c>
      <c r="G78" s="133">
        <v>0</v>
      </c>
      <c r="H78" s="133">
        <v>446600</v>
      </c>
      <c r="I78" s="133">
        <v>11400</v>
      </c>
      <c r="J78" s="133">
        <v>396603.9</v>
      </c>
      <c r="K78" s="133">
        <v>209921</v>
      </c>
      <c r="L78" s="133">
        <v>0</v>
      </c>
      <c r="M78" s="133">
        <v>272934</v>
      </c>
      <c r="N78" s="133">
        <v>0</v>
      </c>
      <c r="O78" s="133">
        <v>0</v>
      </c>
      <c r="P78" s="133">
        <v>1717151.88</v>
      </c>
      <c r="Q78" s="129">
        <f t="shared" si="2"/>
        <v>3054610.78</v>
      </c>
      <c r="T78" s="118"/>
      <c r="U78" s="118"/>
      <c r="V78" s="118"/>
      <c r="W78" s="5"/>
      <c r="AB78" s="117"/>
    </row>
    <row r="79" spans="2:29" x14ac:dyDescent="0.25">
      <c r="B79" s="29" t="s">
        <v>317</v>
      </c>
      <c r="C79" s="133">
        <v>320091495</v>
      </c>
      <c r="D79" s="133">
        <v>314419850.35000002</v>
      </c>
      <c r="E79" s="133">
        <v>12272625</v>
      </c>
      <c r="F79" s="133">
        <v>14105958.32</v>
      </c>
      <c r="G79" s="133">
        <v>16098791.699999999</v>
      </c>
      <c r="H79" s="133">
        <v>13189291.66</v>
      </c>
      <c r="I79" s="133">
        <v>14008622.57</v>
      </c>
      <c r="J79" s="133">
        <v>13193040.630000001</v>
      </c>
      <c r="K79" s="133">
        <v>14027353.1</v>
      </c>
      <c r="L79" s="133">
        <v>13189291.66</v>
      </c>
      <c r="M79" s="133">
        <v>18385936.27</v>
      </c>
      <c r="N79" s="133">
        <v>16876091.670000002</v>
      </c>
      <c r="O79" s="133">
        <v>22259684.670000002</v>
      </c>
      <c r="P79" s="133">
        <v>55442584.650000006</v>
      </c>
      <c r="Q79" s="129">
        <f t="shared" si="2"/>
        <v>223049271.90000001</v>
      </c>
      <c r="T79" s="119"/>
      <c r="U79" s="119"/>
      <c r="V79" s="119"/>
      <c r="W79" s="5"/>
      <c r="AB79" s="117"/>
    </row>
    <row r="80" spans="2:29" x14ac:dyDescent="0.25">
      <c r="B80" s="29" t="s">
        <v>318</v>
      </c>
      <c r="C80" s="133">
        <v>35000000</v>
      </c>
      <c r="D80" s="133">
        <v>10010775.119999997</v>
      </c>
      <c r="E80" s="133">
        <v>0</v>
      </c>
      <c r="F80" s="133">
        <v>0</v>
      </c>
      <c r="G80" s="133">
        <v>525100</v>
      </c>
      <c r="H80" s="133">
        <v>0</v>
      </c>
      <c r="I80" s="133">
        <v>673366.1</v>
      </c>
      <c r="J80" s="133">
        <v>1479150.64</v>
      </c>
      <c r="K80" s="133">
        <v>308214.32</v>
      </c>
      <c r="L80" s="133">
        <v>2752261.81</v>
      </c>
      <c r="M80" s="133">
        <v>923185.47</v>
      </c>
      <c r="N80" s="133">
        <v>211425.79</v>
      </c>
      <c r="O80" s="133">
        <v>35000</v>
      </c>
      <c r="P80" s="133">
        <v>1902390.24</v>
      </c>
      <c r="Q80" s="129">
        <f t="shared" si="2"/>
        <v>8810094.3699999992</v>
      </c>
      <c r="T80" s="119"/>
      <c r="U80" s="119"/>
      <c r="V80" s="119"/>
      <c r="W80" s="5"/>
      <c r="AB80" s="117"/>
    </row>
    <row r="81" spans="2:28" x14ac:dyDescent="0.25">
      <c r="B81" s="29" t="s">
        <v>319</v>
      </c>
      <c r="C81" s="133">
        <v>8409716</v>
      </c>
      <c r="D81" s="133">
        <v>24024003.690000001</v>
      </c>
      <c r="E81" s="133">
        <v>264044.71999999997</v>
      </c>
      <c r="F81" s="133">
        <v>264044.71999999997</v>
      </c>
      <c r="G81" s="133">
        <v>264044.71999999997</v>
      </c>
      <c r="H81" s="133">
        <v>264151.53999999998</v>
      </c>
      <c r="I81" s="133">
        <v>442904.04</v>
      </c>
      <c r="J81" s="133">
        <v>365631.54</v>
      </c>
      <c r="K81" s="133">
        <v>1878401.54</v>
      </c>
      <c r="L81" s="133">
        <v>325687.88</v>
      </c>
      <c r="M81" s="133">
        <v>1253128</v>
      </c>
      <c r="N81" s="133">
        <v>5703997</v>
      </c>
      <c r="O81" s="133">
        <v>603179.54</v>
      </c>
      <c r="P81" s="133">
        <v>9420878.5999999996</v>
      </c>
      <c r="Q81" s="129">
        <f t="shared" si="2"/>
        <v>21050093.839999996</v>
      </c>
      <c r="T81" s="119"/>
      <c r="U81" s="119"/>
      <c r="V81" s="119"/>
      <c r="W81" s="5"/>
      <c r="AB81" s="117"/>
    </row>
    <row r="82" spans="2:28" x14ac:dyDescent="0.25">
      <c r="B82" s="29" t="s">
        <v>320</v>
      </c>
      <c r="C82" s="133">
        <v>166300000</v>
      </c>
      <c r="D82" s="133">
        <v>166300000</v>
      </c>
      <c r="E82" s="133">
        <v>11705833.369999999</v>
      </c>
      <c r="F82" s="133">
        <v>11705833.33</v>
      </c>
      <c r="G82" s="133">
        <v>20315833.329999998</v>
      </c>
      <c r="H82" s="133">
        <v>11705833.33</v>
      </c>
      <c r="I82" s="133">
        <v>11705833.33</v>
      </c>
      <c r="J82" s="133">
        <v>11705833.33</v>
      </c>
      <c r="K82" s="133">
        <v>11705833.33</v>
      </c>
      <c r="L82" s="133">
        <v>11705833.33</v>
      </c>
      <c r="M82" s="133">
        <v>20315833.329999998</v>
      </c>
      <c r="N82" s="133">
        <v>11705833.33</v>
      </c>
      <c r="O82" s="133">
        <v>20315833.329999998</v>
      </c>
      <c r="P82" s="133">
        <v>11705833.33</v>
      </c>
      <c r="Q82" s="129">
        <f t="shared" si="2"/>
        <v>166300000.00000003</v>
      </c>
      <c r="T82" s="119"/>
      <c r="U82" s="119"/>
      <c r="V82" s="119"/>
      <c r="W82" s="5"/>
      <c r="AB82" s="117"/>
    </row>
    <row r="83" spans="2:28" x14ac:dyDescent="0.25">
      <c r="B83" s="29" t="s">
        <v>348</v>
      </c>
      <c r="C83" s="133">
        <v>121855463</v>
      </c>
      <c r="D83" s="133">
        <v>181283404</v>
      </c>
      <c r="E83" s="133">
        <v>3075371.28</v>
      </c>
      <c r="F83" s="133">
        <v>3011934.28</v>
      </c>
      <c r="G83" s="133">
        <v>3381984.28</v>
      </c>
      <c r="H83" s="133">
        <v>3338454.56</v>
      </c>
      <c r="I83" s="133">
        <v>3164754.2</v>
      </c>
      <c r="J83" s="133">
        <v>5071100.09</v>
      </c>
      <c r="K83" s="133">
        <v>4091594.32</v>
      </c>
      <c r="L83" s="133">
        <v>18161285.68</v>
      </c>
      <c r="M83" s="133">
        <v>7644648.0499999998</v>
      </c>
      <c r="N83" s="133">
        <v>11474640.379999999</v>
      </c>
      <c r="O83" s="133">
        <v>9700727.1600000001</v>
      </c>
      <c r="P83" s="133">
        <v>90575857.5</v>
      </c>
      <c r="Q83" s="129">
        <f t="shared" si="2"/>
        <v>162692351.77999997</v>
      </c>
      <c r="T83" s="119"/>
      <c r="U83" s="119"/>
      <c r="V83" s="119"/>
      <c r="W83" s="5"/>
      <c r="AB83" s="117"/>
    </row>
    <row r="84" spans="2:28" x14ac:dyDescent="0.25">
      <c r="B84" s="29" t="s">
        <v>321</v>
      </c>
      <c r="C84" s="133">
        <v>1338168834</v>
      </c>
      <c r="D84" s="133">
        <v>1136793898.52</v>
      </c>
      <c r="E84" s="133">
        <v>34930716.670000002</v>
      </c>
      <c r="F84" s="133">
        <v>51354727.669999994</v>
      </c>
      <c r="G84" s="133">
        <v>88847542.429999992</v>
      </c>
      <c r="H84" s="133">
        <v>60783538.979999997</v>
      </c>
      <c r="I84" s="133">
        <v>138467857.96000001</v>
      </c>
      <c r="J84" s="133">
        <v>61034747.940000005</v>
      </c>
      <c r="K84" s="133">
        <v>58421184.270000003</v>
      </c>
      <c r="L84" s="133">
        <v>65030471.050000004</v>
      </c>
      <c r="M84" s="133">
        <v>85376285.230000004</v>
      </c>
      <c r="N84" s="133">
        <v>113561890.53</v>
      </c>
      <c r="O84" s="133">
        <v>149606031.84999999</v>
      </c>
      <c r="P84" s="133">
        <v>207394197.56999999</v>
      </c>
      <c r="Q84" s="129">
        <f t="shared" si="2"/>
        <v>1114809192.1499999</v>
      </c>
      <c r="T84" s="119"/>
      <c r="U84" s="119"/>
      <c r="V84" s="119"/>
      <c r="W84" s="5"/>
      <c r="AB84" s="117"/>
    </row>
    <row r="85" spans="2:28" x14ac:dyDescent="0.25">
      <c r="B85" s="29" t="s">
        <v>322</v>
      </c>
      <c r="C85" s="133">
        <v>2031451113</v>
      </c>
      <c r="D85" s="133">
        <v>2035201971</v>
      </c>
      <c r="E85" s="133">
        <v>44055362.390000001</v>
      </c>
      <c r="F85" s="133">
        <v>59444088.609999999</v>
      </c>
      <c r="G85" s="133">
        <v>180082569.93000001</v>
      </c>
      <c r="H85" s="133">
        <v>64404305.179999992</v>
      </c>
      <c r="I85" s="133">
        <v>95862930.170000002</v>
      </c>
      <c r="J85" s="133">
        <v>104668012.5</v>
      </c>
      <c r="K85" s="133">
        <v>287798470.78999996</v>
      </c>
      <c r="L85" s="133">
        <v>140665198.00999999</v>
      </c>
      <c r="M85" s="133">
        <v>170427948.56000003</v>
      </c>
      <c r="N85" s="133">
        <v>197987619.78</v>
      </c>
      <c r="O85" s="133">
        <v>202863042.75</v>
      </c>
      <c r="P85" s="133">
        <v>412697128.06999993</v>
      </c>
      <c r="Q85" s="129">
        <f t="shared" si="2"/>
        <v>1960956676.7399998</v>
      </c>
      <c r="T85" s="119"/>
      <c r="U85" s="119"/>
      <c r="V85" s="119"/>
      <c r="W85" s="5"/>
      <c r="AB85" s="117"/>
    </row>
    <row r="86" spans="2:28" x14ac:dyDescent="0.25">
      <c r="B86" s="29" t="s">
        <v>323</v>
      </c>
      <c r="C86" s="133">
        <v>101411794</v>
      </c>
      <c r="D86" s="133">
        <v>106199100.73999999</v>
      </c>
      <c r="E86" s="133">
        <v>3557964.22</v>
      </c>
      <c r="F86" s="133">
        <v>9913467.7599999998</v>
      </c>
      <c r="G86" s="133">
        <v>5151572.2300000004</v>
      </c>
      <c r="H86" s="133">
        <v>4546471.12</v>
      </c>
      <c r="I86" s="133">
        <v>10040254.640000001</v>
      </c>
      <c r="J86" s="133">
        <v>5532942.3099999996</v>
      </c>
      <c r="K86" s="133">
        <v>8213790.3600000003</v>
      </c>
      <c r="L86" s="133">
        <v>10411984.880000001</v>
      </c>
      <c r="M86" s="133">
        <v>9161351.0599999987</v>
      </c>
      <c r="N86" s="133">
        <v>5791412.1500000004</v>
      </c>
      <c r="O86" s="133">
        <v>12389902.969999999</v>
      </c>
      <c r="P86" s="133">
        <v>15031458.959999999</v>
      </c>
      <c r="Q86" s="129">
        <f t="shared" si="2"/>
        <v>99742572.659999996</v>
      </c>
      <c r="T86" s="119"/>
      <c r="U86" s="119"/>
      <c r="V86" s="119"/>
      <c r="W86" s="5"/>
      <c r="AB86" s="117"/>
    </row>
    <row r="87" spans="2:28" x14ac:dyDescent="0.25">
      <c r="B87" s="29" t="s">
        <v>324</v>
      </c>
      <c r="C87" s="133">
        <v>1000000</v>
      </c>
      <c r="D87" s="133">
        <v>1000000</v>
      </c>
      <c r="E87" s="133">
        <v>0</v>
      </c>
      <c r="F87" s="133"/>
      <c r="G87" s="133"/>
      <c r="H87" s="133">
        <v>0</v>
      </c>
      <c r="I87" s="133"/>
      <c r="J87" s="133"/>
      <c r="K87" s="133">
        <v>0</v>
      </c>
      <c r="L87" s="133">
        <v>0</v>
      </c>
      <c r="M87" s="133">
        <v>0</v>
      </c>
      <c r="N87" s="133">
        <v>603086.93000000005</v>
      </c>
      <c r="O87" s="133">
        <v>0</v>
      </c>
      <c r="P87" s="133"/>
      <c r="Q87" s="129">
        <f t="shared" si="2"/>
        <v>603086.93000000005</v>
      </c>
      <c r="T87" s="119"/>
      <c r="U87" s="119"/>
      <c r="V87" s="119"/>
      <c r="W87" s="5"/>
      <c r="AB87" s="117"/>
    </row>
    <row r="88" spans="2:28" x14ac:dyDescent="0.25">
      <c r="B88" s="29" t="s">
        <v>349</v>
      </c>
      <c r="C88" s="133">
        <v>30547779</v>
      </c>
      <c r="D88" s="133">
        <v>45366581</v>
      </c>
      <c r="E88" s="133">
        <v>633905.88</v>
      </c>
      <c r="F88" s="133">
        <v>633905.88</v>
      </c>
      <c r="G88" s="133">
        <v>633905.88</v>
      </c>
      <c r="H88" s="133">
        <v>634294.07999999996</v>
      </c>
      <c r="I88" s="133">
        <v>645866.04</v>
      </c>
      <c r="J88" s="133">
        <v>945674.12</v>
      </c>
      <c r="K88" s="133">
        <v>1561555.16</v>
      </c>
      <c r="L88" s="133">
        <v>6640943.0800000001</v>
      </c>
      <c r="M88" s="133">
        <v>1501305.08</v>
      </c>
      <c r="N88" s="133">
        <v>7880532.6499999985</v>
      </c>
      <c r="O88" s="133">
        <v>4894095.45</v>
      </c>
      <c r="P88" s="133">
        <v>16276826.27</v>
      </c>
      <c r="Q88" s="129">
        <f t="shared" si="2"/>
        <v>42882809.57</v>
      </c>
      <c r="T88" s="119"/>
      <c r="U88" s="119"/>
      <c r="V88" s="119"/>
      <c r="W88" s="5"/>
      <c r="AB88" s="117"/>
    </row>
    <row r="89" spans="2:28" x14ac:dyDescent="0.25">
      <c r="B89" s="29" t="s">
        <v>325</v>
      </c>
      <c r="C89" s="133">
        <v>12000000</v>
      </c>
      <c r="D89" s="133">
        <v>13918896</v>
      </c>
      <c r="E89" s="133">
        <v>0</v>
      </c>
      <c r="F89" s="133">
        <v>4263957.5199999996</v>
      </c>
      <c r="G89" s="133">
        <v>378908.6</v>
      </c>
      <c r="H89" s="133">
        <v>578229.19999999995</v>
      </c>
      <c r="I89" s="133">
        <v>6155796.6299999999</v>
      </c>
      <c r="J89" s="133">
        <v>189905.59</v>
      </c>
      <c r="K89" s="133">
        <v>568380</v>
      </c>
      <c r="L89" s="133">
        <v>501332</v>
      </c>
      <c r="M89" s="133">
        <v>0</v>
      </c>
      <c r="N89" s="133">
        <v>1282386.05</v>
      </c>
      <c r="O89" s="133">
        <v>0</v>
      </c>
      <c r="P89" s="133">
        <v>0</v>
      </c>
      <c r="Q89" s="129">
        <f t="shared" si="2"/>
        <v>13918895.59</v>
      </c>
      <c r="T89" s="119"/>
      <c r="U89" s="119"/>
      <c r="V89" s="119"/>
      <c r="W89" s="5"/>
      <c r="AB89" s="117"/>
    </row>
    <row r="90" spans="2:28" x14ac:dyDescent="0.25">
      <c r="B90" s="29" t="s">
        <v>161</v>
      </c>
      <c r="C90" s="133">
        <v>3042098607</v>
      </c>
      <c r="D90" s="133">
        <v>4228861634.8300004</v>
      </c>
      <c r="E90" s="133">
        <v>143606967.39000002</v>
      </c>
      <c r="F90" s="133">
        <v>273067313.12</v>
      </c>
      <c r="G90" s="133">
        <v>176088890.39000002</v>
      </c>
      <c r="H90" s="133">
        <v>236062359.33000001</v>
      </c>
      <c r="I90" s="133">
        <v>285444092.25</v>
      </c>
      <c r="J90" s="133">
        <v>343722411.68000001</v>
      </c>
      <c r="K90" s="133">
        <v>234611755.02000001</v>
      </c>
      <c r="L90" s="133">
        <v>341765494.31999993</v>
      </c>
      <c r="M90" s="133">
        <v>254562011.06000003</v>
      </c>
      <c r="N90" s="133">
        <v>350632957.73000008</v>
      </c>
      <c r="O90" s="133">
        <v>513511569.24000001</v>
      </c>
      <c r="P90" s="133">
        <v>932984922.02999997</v>
      </c>
      <c r="Q90" s="129">
        <f t="shared" si="2"/>
        <v>4086060743.5599995</v>
      </c>
      <c r="T90" s="119"/>
      <c r="U90" s="119"/>
      <c r="V90" s="119"/>
      <c r="W90" s="5"/>
      <c r="AB90" s="117"/>
    </row>
    <row r="91" spans="2:28" x14ac:dyDescent="0.25">
      <c r="B91" s="28" t="s">
        <v>326</v>
      </c>
      <c r="C91" s="132">
        <v>5348987780</v>
      </c>
      <c r="D91" s="132">
        <v>4234348683.7399988</v>
      </c>
      <c r="E91" s="132">
        <v>228154161.67000002</v>
      </c>
      <c r="F91" s="132">
        <v>217938650.30999997</v>
      </c>
      <c r="G91" s="132">
        <v>215326119.52000001</v>
      </c>
      <c r="H91" s="132">
        <v>143904422.37</v>
      </c>
      <c r="I91" s="132">
        <v>310645125.06</v>
      </c>
      <c r="J91" s="132">
        <v>181348382.88999999</v>
      </c>
      <c r="K91" s="132">
        <v>102692581.59999999</v>
      </c>
      <c r="L91" s="132">
        <v>173680748.97999999</v>
      </c>
      <c r="M91" s="132">
        <v>860623669.60000014</v>
      </c>
      <c r="N91" s="132">
        <v>427744684.43000007</v>
      </c>
      <c r="O91" s="132">
        <v>581810173.29999995</v>
      </c>
      <c r="P91" s="128">
        <v>611793627.3900001</v>
      </c>
      <c r="Q91" s="128">
        <f t="shared" si="2"/>
        <v>4055662347.1200008</v>
      </c>
      <c r="T91" s="119"/>
      <c r="U91" s="119"/>
      <c r="V91" s="119"/>
      <c r="W91" s="5"/>
      <c r="AB91" s="117"/>
    </row>
    <row r="92" spans="2:28" x14ac:dyDescent="0.25">
      <c r="B92" s="29" t="s">
        <v>327</v>
      </c>
      <c r="C92" s="133">
        <v>260177938</v>
      </c>
      <c r="D92" s="133">
        <v>325190568.63</v>
      </c>
      <c r="E92" s="133">
        <v>15036174.1</v>
      </c>
      <c r="F92" s="133">
        <v>18413289</v>
      </c>
      <c r="G92" s="133">
        <v>16378365.709999999</v>
      </c>
      <c r="H92" s="133">
        <v>26038842.649999999</v>
      </c>
      <c r="I92" s="133">
        <v>22900422.210000001</v>
      </c>
      <c r="J92" s="133">
        <v>25175166.650000002</v>
      </c>
      <c r="K92" s="133">
        <v>18382950.670000002</v>
      </c>
      <c r="L92" s="133">
        <v>24151269.75</v>
      </c>
      <c r="M92" s="133">
        <v>23544414.030000001</v>
      </c>
      <c r="N92" s="133">
        <v>22279547.48</v>
      </c>
      <c r="O92" s="133">
        <v>47971195.089999996</v>
      </c>
      <c r="P92" s="133">
        <v>34709309.390000001</v>
      </c>
      <c r="Q92" s="129">
        <f t="shared" si="2"/>
        <v>294980946.73000002</v>
      </c>
      <c r="T92" s="119"/>
      <c r="U92" s="119"/>
      <c r="V92" s="119"/>
      <c r="W92" s="5"/>
      <c r="AB92" s="117"/>
    </row>
    <row r="93" spans="2:28" x14ac:dyDescent="0.25">
      <c r="B93" s="29" t="s">
        <v>328</v>
      </c>
      <c r="C93" s="133">
        <v>5548543</v>
      </c>
      <c r="D93" s="133">
        <v>5450591.7400000002</v>
      </c>
      <c r="E93" s="133">
        <v>379878.51</v>
      </c>
      <c r="F93" s="133">
        <v>379878.51</v>
      </c>
      <c r="G93" s="133">
        <v>379878.51</v>
      </c>
      <c r="H93" s="133">
        <v>379980.69</v>
      </c>
      <c r="I93" s="133">
        <v>674980.69</v>
      </c>
      <c r="J93" s="133">
        <v>379980.69</v>
      </c>
      <c r="K93" s="133">
        <v>379980.69</v>
      </c>
      <c r="L93" s="133">
        <v>379980.69</v>
      </c>
      <c r="M93" s="133">
        <v>379980.69</v>
      </c>
      <c r="N93" s="133">
        <v>612480.68999999994</v>
      </c>
      <c r="O93" s="133">
        <v>612480.68999999994</v>
      </c>
      <c r="P93" s="133">
        <v>511110.69</v>
      </c>
      <c r="Q93" s="129">
        <f t="shared" si="2"/>
        <v>5450591.7399999993</v>
      </c>
      <c r="T93" s="119"/>
      <c r="U93" s="119"/>
      <c r="V93" s="119"/>
      <c r="W93" s="5"/>
      <c r="AB93" s="117"/>
    </row>
    <row r="94" spans="2:28" x14ac:dyDescent="0.25">
      <c r="B94" s="29" t="s">
        <v>329</v>
      </c>
      <c r="C94" s="133">
        <v>153296868</v>
      </c>
      <c r="D94" s="133">
        <v>147847154</v>
      </c>
      <c r="E94" s="133">
        <v>7710911.3300000001</v>
      </c>
      <c r="F94" s="133">
        <v>6262880.4699999997</v>
      </c>
      <c r="G94" s="133">
        <v>8384509.1399999987</v>
      </c>
      <c r="H94" s="133">
        <v>11937880.640000001</v>
      </c>
      <c r="I94" s="133">
        <v>13213501.93</v>
      </c>
      <c r="J94" s="133">
        <v>6261207.7400000002</v>
      </c>
      <c r="K94" s="133">
        <v>5659242.0899999999</v>
      </c>
      <c r="L94" s="133">
        <v>6630474.7300000004</v>
      </c>
      <c r="M94" s="133">
        <v>7778850.4699999997</v>
      </c>
      <c r="N94" s="133">
        <v>12778735.32</v>
      </c>
      <c r="O94" s="133">
        <v>17858153.059999999</v>
      </c>
      <c r="P94" s="133">
        <v>26066241.120000001</v>
      </c>
      <c r="Q94" s="129">
        <f t="shared" si="2"/>
        <v>130542588.04000002</v>
      </c>
      <c r="T94" s="119"/>
      <c r="U94" s="119"/>
      <c r="V94" s="119"/>
      <c r="W94" s="5"/>
      <c r="AB94" s="117"/>
    </row>
    <row r="95" spans="2:28" x14ac:dyDescent="0.25">
      <c r="B95" s="29" t="s">
        <v>330</v>
      </c>
      <c r="C95" s="133">
        <v>17300000</v>
      </c>
      <c r="D95" s="133">
        <v>11400714</v>
      </c>
      <c r="E95" s="133">
        <v>0</v>
      </c>
      <c r="F95" s="133">
        <v>0</v>
      </c>
      <c r="G95" s="133">
        <v>0</v>
      </c>
      <c r="H95" s="133">
        <v>176250</v>
      </c>
      <c r="I95" s="133">
        <v>361988.36</v>
      </c>
      <c r="J95" s="133">
        <v>412528.75</v>
      </c>
      <c r="K95" s="133">
        <v>156700.07999999999</v>
      </c>
      <c r="L95" s="133">
        <v>361041.7</v>
      </c>
      <c r="M95" s="133">
        <v>1562372.67</v>
      </c>
      <c r="N95" s="133">
        <v>251871.6</v>
      </c>
      <c r="O95" s="133">
        <v>1586092.14</v>
      </c>
      <c r="P95" s="133">
        <v>2843415.27</v>
      </c>
      <c r="Q95" s="129">
        <f t="shared" si="2"/>
        <v>7712260.5700000003</v>
      </c>
      <c r="T95" s="119"/>
      <c r="U95" s="119"/>
      <c r="V95" s="119"/>
      <c r="W95" s="5"/>
      <c r="AB95" s="117"/>
    </row>
    <row r="96" spans="2:28" x14ac:dyDescent="0.25">
      <c r="B96" s="29" t="s">
        <v>350</v>
      </c>
      <c r="C96" s="133">
        <v>4740902179</v>
      </c>
      <c r="D96" s="133">
        <v>3057851446.6399994</v>
      </c>
      <c r="E96" s="133">
        <v>197376782.78</v>
      </c>
      <c r="F96" s="133">
        <v>183200226.63999999</v>
      </c>
      <c r="G96" s="133">
        <v>180766446.38</v>
      </c>
      <c r="H96" s="133">
        <v>96020887.75</v>
      </c>
      <c r="I96" s="133">
        <v>258199476.69</v>
      </c>
      <c r="J96" s="133">
        <v>127279440.7</v>
      </c>
      <c r="K96" s="133">
        <v>25358627.670000002</v>
      </c>
      <c r="L96" s="133">
        <v>127335549.56999999</v>
      </c>
      <c r="M96" s="133">
        <v>565477504.61000001</v>
      </c>
      <c r="N96" s="133">
        <v>283957445.61000001</v>
      </c>
      <c r="O96" s="133">
        <v>487862997.20999998</v>
      </c>
      <c r="P96" s="133">
        <v>468086211.52000004</v>
      </c>
      <c r="Q96" s="129">
        <f t="shared" si="2"/>
        <v>3000921597.1300001</v>
      </c>
      <c r="T96" s="119"/>
      <c r="U96" s="119"/>
      <c r="V96" s="119"/>
      <c r="W96" s="5"/>
      <c r="AB96" s="117"/>
    </row>
    <row r="97" spans="2:28" x14ac:dyDescent="0.25">
      <c r="B97" s="29" t="s">
        <v>351</v>
      </c>
      <c r="C97" s="133">
        <v>6044676</v>
      </c>
      <c r="D97" s="133">
        <v>434447069.02999997</v>
      </c>
      <c r="E97" s="133">
        <v>0</v>
      </c>
      <c r="F97" s="133">
        <v>0</v>
      </c>
      <c r="G97" s="133">
        <v>0</v>
      </c>
      <c r="H97" s="133">
        <v>0</v>
      </c>
      <c r="I97" s="133">
        <v>0</v>
      </c>
      <c r="J97" s="133">
        <v>4500000</v>
      </c>
      <c r="K97" s="133">
        <v>39621685.490000002</v>
      </c>
      <c r="L97" s="133">
        <v>2650796.06</v>
      </c>
      <c r="M97" s="133">
        <v>247332382.45000002</v>
      </c>
      <c r="N97" s="133">
        <v>86240160.429999992</v>
      </c>
      <c r="O97" s="133">
        <v>6449334.1600000001</v>
      </c>
      <c r="P97" s="133">
        <v>39569549.039999999</v>
      </c>
      <c r="Q97" s="129">
        <f t="shared" si="2"/>
        <v>426363907.63000005</v>
      </c>
      <c r="T97" s="119"/>
      <c r="U97" s="119"/>
      <c r="V97" s="119"/>
      <c r="W97" s="5"/>
      <c r="AB97" s="117"/>
    </row>
    <row r="98" spans="2:28" x14ac:dyDescent="0.25">
      <c r="B98" s="29" t="s">
        <v>331</v>
      </c>
      <c r="C98" s="133">
        <v>6553009</v>
      </c>
      <c r="D98" s="133">
        <v>4759533.25</v>
      </c>
      <c r="E98" s="133">
        <v>448584.02</v>
      </c>
      <c r="F98" s="133">
        <v>310704.51</v>
      </c>
      <c r="G98" s="133">
        <v>310704.51</v>
      </c>
      <c r="H98" s="133">
        <v>310806.69</v>
      </c>
      <c r="I98" s="133">
        <v>510806.69</v>
      </c>
      <c r="J98" s="133">
        <v>310806.69</v>
      </c>
      <c r="K98" s="133">
        <v>310806.69</v>
      </c>
      <c r="L98" s="133">
        <v>310806.69</v>
      </c>
      <c r="M98" s="133">
        <v>310806.69</v>
      </c>
      <c r="N98" s="133">
        <v>580806.68999999994</v>
      </c>
      <c r="O98" s="133">
        <v>580806.68999999994</v>
      </c>
      <c r="P98" s="133">
        <v>463086.69</v>
      </c>
      <c r="Q98" s="129">
        <f t="shared" si="2"/>
        <v>4759533.25</v>
      </c>
      <c r="T98" s="119"/>
      <c r="U98" s="119"/>
      <c r="V98" s="119"/>
      <c r="W98" s="5"/>
      <c r="AB98" s="117"/>
    </row>
    <row r="99" spans="2:28" x14ac:dyDescent="0.25">
      <c r="B99" s="29" t="s">
        <v>332</v>
      </c>
      <c r="C99" s="133">
        <v>159164567</v>
      </c>
      <c r="D99" s="133">
        <v>247401606.45000002</v>
      </c>
      <c r="E99" s="133">
        <v>7201830.9299999997</v>
      </c>
      <c r="F99" s="133">
        <v>9371671.1799999997</v>
      </c>
      <c r="G99" s="133">
        <v>9106215.2699999996</v>
      </c>
      <c r="H99" s="133">
        <v>9039773.9499999993</v>
      </c>
      <c r="I99" s="133">
        <v>14783948.49</v>
      </c>
      <c r="J99" s="133">
        <v>17029251.670000002</v>
      </c>
      <c r="K99" s="133">
        <v>12822588.219999999</v>
      </c>
      <c r="L99" s="133">
        <v>11860829.789999999</v>
      </c>
      <c r="M99" s="133">
        <v>14237357.99</v>
      </c>
      <c r="N99" s="133">
        <v>21043636.609999999</v>
      </c>
      <c r="O99" s="133">
        <v>18889114.259999998</v>
      </c>
      <c r="P99" s="133">
        <v>39544703.670000002</v>
      </c>
      <c r="Q99" s="129">
        <f t="shared" si="2"/>
        <v>184930922.02999997</v>
      </c>
      <c r="T99" s="5"/>
      <c r="U99" s="5"/>
      <c r="V99" s="5"/>
      <c r="W99" s="5"/>
      <c r="AB99" s="117"/>
    </row>
    <row r="100" spans="2:28" x14ac:dyDescent="0.25">
      <c r="B100" s="170" t="s">
        <v>162</v>
      </c>
      <c r="C100" s="140">
        <v>665858505819</v>
      </c>
      <c r="D100" s="140">
        <v>694744820403.79016</v>
      </c>
      <c r="E100" s="127">
        <v>44152267113.840012</v>
      </c>
      <c r="F100" s="127">
        <v>46333214073.850006</v>
      </c>
      <c r="G100" s="127">
        <v>47491588592.720001</v>
      </c>
      <c r="H100" s="127">
        <v>53290696014.900009</v>
      </c>
      <c r="I100" s="127">
        <v>52696357168.699989</v>
      </c>
      <c r="J100" s="127">
        <v>56237841477.750015</v>
      </c>
      <c r="K100" s="127">
        <v>53784168272.869995</v>
      </c>
      <c r="L100" s="127">
        <v>54382757708.82</v>
      </c>
      <c r="M100" s="127">
        <v>51957460104.619995</v>
      </c>
      <c r="N100" s="127">
        <v>55947655514.549995</v>
      </c>
      <c r="O100" s="127">
        <v>79974979101.319992</v>
      </c>
      <c r="P100" s="127">
        <v>82414040029.75</v>
      </c>
      <c r="Q100" s="127">
        <f t="shared" si="2"/>
        <v>678663025173.69006</v>
      </c>
      <c r="T100" s="5"/>
      <c r="U100" s="5"/>
      <c r="V100" s="5"/>
      <c r="W100" s="5"/>
    </row>
    <row r="101" spans="2:28" x14ac:dyDescent="0.25">
      <c r="B101" s="28" t="s">
        <v>163</v>
      </c>
      <c r="C101" s="132">
        <v>30826676151</v>
      </c>
      <c r="D101" s="132">
        <v>42484473577.400002</v>
      </c>
      <c r="E101" s="128">
        <v>1082265908.5699999</v>
      </c>
      <c r="F101" s="128">
        <v>1905724187.2</v>
      </c>
      <c r="G101" s="128">
        <v>2313246937.5300002</v>
      </c>
      <c r="H101" s="128">
        <v>4799385197.0599995</v>
      </c>
      <c r="I101" s="128">
        <v>2222791179.4399996</v>
      </c>
      <c r="J101" s="128">
        <v>2859708601.3000002</v>
      </c>
      <c r="K101" s="128">
        <v>1881054940.22</v>
      </c>
      <c r="L101" s="128">
        <v>1797625764.5799999</v>
      </c>
      <c r="M101" s="128">
        <v>3214483545.8800001</v>
      </c>
      <c r="N101" s="128">
        <v>4408538775.5599995</v>
      </c>
      <c r="O101" s="128">
        <v>3595124414.8099999</v>
      </c>
      <c r="P101" s="128">
        <v>11596963424.26</v>
      </c>
      <c r="Q101" s="128">
        <f t="shared" si="2"/>
        <v>41676912876.409996</v>
      </c>
      <c r="T101" s="5"/>
      <c r="U101" s="5"/>
      <c r="V101" s="5"/>
      <c r="W101" s="5"/>
    </row>
    <row r="102" spans="2:28" x14ac:dyDescent="0.25">
      <c r="B102" s="29" t="s">
        <v>164</v>
      </c>
      <c r="C102" s="133">
        <v>8210060178</v>
      </c>
      <c r="D102" s="133">
        <v>6984260123.6000013</v>
      </c>
      <c r="E102" s="133">
        <v>127103512.44</v>
      </c>
      <c r="F102" s="133">
        <v>95612218.920000002</v>
      </c>
      <c r="G102" s="133">
        <v>171770865.18000001</v>
      </c>
      <c r="H102" s="133">
        <v>3161163271.8699999</v>
      </c>
      <c r="I102" s="133">
        <v>178155679.56999999</v>
      </c>
      <c r="J102" s="133">
        <v>835480927.99000001</v>
      </c>
      <c r="K102" s="133">
        <v>165716988.23000002</v>
      </c>
      <c r="L102" s="133">
        <v>116322551.51000001</v>
      </c>
      <c r="M102" s="133">
        <v>248583095.72999996</v>
      </c>
      <c r="N102" s="133">
        <v>251529760.29999998</v>
      </c>
      <c r="O102" s="133">
        <v>186753656.88999999</v>
      </c>
      <c r="P102" s="133">
        <v>1083246267.51</v>
      </c>
      <c r="Q102" s="129">
        <f t="shared" si="2"/>
        <v>6621438796.1400013</v>
      </c>
      <c r="T102" s="5"/>
      <c r="U102" s="5"/>
      <c r="V102" s="5"/>
      <c r="W102" s="5"/>
    </row>
    <row r="103" spans="2:28" x14ac:dyDescent="0.25">
      <c r="B103" s="29" t="s">
        <v>165</v>
      </c>
      <c r="C103" s="133">
        <v>761513094</v>
      </c>
      <c r="D103" s="133">
        <v>1348927824.2800004</v>
      </c>
      <c r="E103" s="133">
        <v>6563991.6200000001</v>
      </c>
      <c r="F103" s="133">
        <v>62127472.290000007</v>
      </c>
      <c r="G103" s="133">
        <v>65244310.090000004</v>
      </c>
      <c r="H103" s="133">
        <v>33804742.269999996</v>
      </c>
      <c r="I103" s="133">
        <v>24269221.16</v>
      </c>
      <c r="J103" s="133">
        <v>218608273.94</v>
      </c>
      <c r="K103" s="133">
        <v>38307085.700000003</v>
      </c>
      <c r="L103" s="133">
        <v>32314851.850000001</v>
      </c>
      <c r="M103" s="133">
        <v>28218118.16</v>
      </c>
      <c r="N103" s="133">
        <v>125554510.78999999</v>
      </c>
      <c r="O103" s="133">
        <v>169233307.60999998</v>
      </c>
      <c r="P103" s="133">
        <v>341858233.71999997</v>
      </c>
      <c r="Q103" s="129">
        <f t="shared" si="2"/>
        <v>1146104119.2</v>
      </c>
      <c r="T103" s="5"/>
      <c r="U103" s="5"/>
      <c r="V103" s="5"/>
      <c r="W103" s="5"/>
    </row>
    <row r="104" spans="2:28" x14ac:dyDescent="0.25">
      <c r="B104" s="29" t="s">
        <v>166</v>
      </c>
      <c r="C104" s="133">
        <v>21833102879</v>
      </c>
      <c r="D104" s="133">
        <v>34144735629.52</v>
      </c>
      <c r="E104" s="133">
        <v>948598404.50999999</v>
      </c>
      <c r="F104" s="133">
        <v>1747984495.99</v>
      </c>
      <c r="G104" s="133">
        <v>2076231762.2600002</v>
      </c>
      <c r="H104" s="133">
        <v>1604417182.9200001</v>
      </c>
      <c r="I104" s="133">
        <v>2020366278.7099998</v>
      </c>
      <c r="J104" s="133">
        <v>1805619399.3699999</v>
      </c>
      <c r="K104" s="133">
        <v>1677030866.29</v>
      </c>
      <c r="L104" s="133">
        <v>1648988361.2199998</v>
      </c>
      <c r="M104" s="133">
        <v>2937682331.9900002</v>
      </c>
      <c r="N104" s="133">
        <v>4031454504.4699998</v>
      </c>
      <c r="O104" s="133">
        <v>3239137450.3099999</v>
      </c>
      <c r="P104" s="133">
        <v>10171858923.030001</v>
      </c>
      <c r="Q104" s="129">
        <f t="shared" si="2"/>
        <v>33909369961.07</v>
      </c>
      <c r="T104" s="5"/>
      <c r="U104" s="5"/>
      <c r="V104" s="5"/>
      <c r="W104" s="5"/>
    </row>
    <row r="105" spans="2:28" x14ac:dyDescent="0.25">
      <c r="B105" s="7" t="s">
        <v>352</v>
      </c>
      <c r="C105" s="133">
        <v>22000000</v>
      </c>
      <c r="D105" s="133">
        <v>6550000</v>
      </c>
      <c r="E105" s="133">
        <v>0</v>
      </c>
      <c r="F105" s="133">
        <v>0</v>
      </c>
      <c r="G105" s="133"/>
      <c r="H105" s="133"/>
      <c r="I105" s="133">
        <v>0</v>
      </c>
      <c r="J105" s="133">
        <v>0</v>
      </c>
      <c r="K105" s="133"/>
      <c r="L105" s="133"/>
      <c r="M105" s="133">
        <v>0</v>
      </c>
      <c r="N105" s="133"/>
      <c r="O105" s="133">
        <v>0</v>
      </c>
      <c r="P105" s="133">
        <v>0</v>
      </c>
      <c r="Q105" s="129">
        <f t="shared" ref="Q105:Q134" si="3">SUM(E105:P105)</f>
        <v>0</v>
      </c>
      <c r="T105" s="5"/>
      <c r="U105" s="5"/>
      <c r="V105" s="5"/>
      <c r="W105" s="5"/>
    </row>
    <row r="106" spans="2:28" x14ac:dyDescent="0.25">
      <c r="B106" s="28" t="s">
        <v>167</v>
      </c>
      <c r="C106" s="132">
        <v>137362566364</v>
      </c>
      <c r="D106" s="132">
        <v>150802243689.86002</v>
      </c>
      <c r="E106" s="132">
        <v>9133756931.4400005</v>
      </c>
      <c r="F106" s="128">
        <v>11006118298.34</v>
      </c>
      <c r="G106" s="128">
        <v>9797098312.289999</v>
      </c>
      <c r="H106" s="128">
        <v>12272528978.560001</v>
      </c>
      <c r="I106" s="128">
        <v>12740822515.970001</v>
      </c>
      <c r="J106" s="128">
        <v>12340120675.48</v>
      </c>
      <c r="K106" s="128">
        <v>14600977507.23</v>
      </c>
      <c r="L106" s="128">
        <v>11798264269.27</v>
      </c>
      <c r="M106" s="128">
        <v>12819241482.460001</v>
      </c>
      <c r="N106" s="128">
        <v>11778513632.400002</v>
      </c>
      <c r="O106" s="128">
        <v>11299196765.91</v>
      </c>
      <c r="P106" s="128">
        <v>16837326428.390001</v>
      </c>
      <c r="Q106" s="128">
        <f t="shared" si="3"/>
        <v>146423965797.74002</v>
      </c>
      <c r="T106" s="5"/>
      <c r="U106" s="5"/>
      <c r="V106" s="5"/>
      <c r="W106" s="5"/>
    </row>
    <row r="107" spans="2:28" x14ac:dyDescent="0.25">
      <c r="B107" s="29" t="s">
        <v>353</v>
      </c>
      <c r="C107" s="133">
        <v>212504665</v>
      </c>
      <c r="D107" s="133">
        <v>236194518.00999999</v>
      </c>
      <c r="E107" s="133">
        <v>16420330.52</v>
      </c>
      <c r="F107" s="133">
        <v>19903833.52</v>
      </c>
      <c r="G107" s="133">
        <v>16420330.52</v>
      </c>
      <c r="H107" s="133">
        <v>19903833.52</v>
      </c>
      <c r="I107" s="133">
        <v>19903833.52</v>
      </c>
      <c r="J107" s="133">
        <v>19903833.52</v>
      </c>
      <c r="K107" s="133">
        <v>19903833.52</v>
      </c>
      <c r="L107" s="133">
        <v>21305962.510000002</v>
      </c>
      <c r="M107" s="133">
        <v>21305962.510000002</v>
      </c>
      <c r="N107" s="133">
        <v>28687000.579999998</v>
      </c>
      <c r="O107" s="133">
        <v>7857813.8399999999</v>
      </c>
      <c r="P107" s="133">
        <v>0</v>
      </c>
      <c r="Q107" s="129">
        <f t="shared" si="3"/>
        <v>211516568.07999995</v>
      </c>
      <c r="T107" s="5"/>
      <c r="U107" s="5"/>
      <c r="V107" s="5"/>
      <c r="W107" s="5"/>
    </row>
    <row r="108" spans="2:28" x14ac:dyDescent="0.25">
      <c r="B108" s="29" t="s">
        <v>169</v>
      </c>
      <c r="C108" s="133">
        <v>13920343099</v>
      </c>
      <c r="D108" s="133">
        <v>15120938869.74</v>
      </c>
      <c r="E108" s="133">
        <v>1005666455.15</v>
      </c>
      <c r="F108" s="133">
        <v>1272264457.9100001</v>
      </c>
      <c r="G108" s="133">
        <v>999565969.44999993</v>
      </c>
      <c r="H108" s="133">
        <v>1043386740.2199999</v>
      </c>
      <c r="I108" s="133">
        <v>1588095026.2800002</v>
      </c>
      <c r="J108" s="133">
        <v>1014610410.6600001</v>
      </c>
      <c r="K108" s="133">
        <v>1573504558.23</v>
      </c>
      <c r="L108" s="133">
        <v>1139056913.1900001</v>
      </c>
      <c r="M108" s="133">
        <v>1141404550.4300001</v>
      </c>
      <c r="N108" s="133">
        <v>1067430852.34</v>
      </c>
      <c r="O108" s="133">
        <v>1715932889.7000003</v>
      </c>
      <c r="P108" s="133">
        <v>1422119391.9300001</v>
      </c>
      <c r="Q108" s="129">
        <f t="shared" si="3"/>
        <v>14983038215.490002</v>
      </c>
      <c r="T108" s="5"/>
      <c r="U108" s="5"/>
      <c r="V108" s="5"/>
      <c r="W108" s="5"/>
    </row>
    <row r="109" spans="2:28" x14ac:dyDescent="0.25">
      <c r="B109" s="29" t="s">
        <v>170</v>
      </c>
      <c r="C109" s="133">
        <v>11014637150</v>
      </c>
      <c r="D109" s="133">
        <v>14073060929.550001</v>
      </c>
      <c r="E109" s="133">
        <v>612877386.13999999</v>
      </c>
      <c r="F109" s="133">
        <v>623210700.98000002</v>
      </c>
      <c r="G109" s="133">
        <v>727882120.19999993</v>
      </c>
      <c r="H109" s="133">
        <v>1039616737.2199999</v>
      </c>
      <c r="I109" s="133">
        <v>750913018.76999998</v>
      </c>
      <c r="J109" s="133">
        <v>1428977262.5900002</v>
      </c>
      <c r="K109" s="133">
        <v>1268583795.3099999</v>
      </c>
      <c r="L109" s="133">
        <v>1045522069.13</v>
      </c>
      <c r="M109" s="133">
        <v>1690752659.3399997</v>
      </c>
      <c r="N109" s="133">
        <v>1756295311.9800003</v>
      </c>
      <c r="O109" s="133">
        <v>1345196418.8</v>
      </c>
      <c r="P109" s="133">
        <v>1261898690.55</v>
      </c>
      <c r="Q109" s="129">
        <f t="shared" si="3"/>
        <v>13551726171.009996</v>
      </c>
      <c r="T109" s="5"/>
      <c r="U109" s="5"/>
      <c r="V109" s="5"/>
      <c r="W109" s="5"/>
    </row>
    <row r="110" spans="2:28" x14ac:dyDescent="0.25">
      <c r="B110" s="29" t="s">
        <v>333</v>
      </c>
      <c r="C110" s="133">
        <v>35070000</v>
      </c>
      <c r="D110" s="133">
        <v>40885003.009999998</v>
      </c>
      <c r="E110" s="133">
        <v>145140</v>
      </c>
      <c r="F110" s="133">
        <v>323077</v>
      </c>
      <c r="G110" s="133">
        <v>519371.1</v>
      </c>
      <c r="H110" s="133">
        <v>1008015</v>
      </c>
      <c r="I110" s="133">
        <v>260492.23</v>
      </c>
      <c r="J110" s="133">
        <v>1046939.96</v>
      </c>
      <c r="K110" s="133">
        <v>305810</v>
      </c>
      <c r="L110" s="133">
        <v>1403708.08</v>
      </c>
      <c r="M110" s="133">
        <v>275494.5</v>
      </c>
      <c r="N110" s="133">
        <v>3048232.3200000003</v>
      </c>
      <c r="O110" s="133">
        <v>3545193.05</v>
      </c>
      <c r="P110" s="133">
        <v>18828079.149999999</v>
      </c>
      <c r="Q110" s="129">
        <f t="shared" si="3"/>
        <v>30709552.390000001</v>
      </c>
      <c r="T110" s="5"/>
      <c r="U110" s="5"/>
      <c r="V110" s="5"/>
      <c r="W110" s="5"/>
    </row>
    <row r="111" spans="2:28" x14ac:dyDescent="0.25">
      <c r="B111" s="29" t="s">
        <v>289</v>
      </c>
      <c r="C111" s="133">
        <v>91010414</v>
      </c>
      <c r="D111" s="133">
        <v>108002848.33000001</v>
      </c>
      <c r="E111" s="133">
        <v>5537314.2400000002</v>
      </c>
      <c r="F111" s="133">
        <v>5419396.0800000001</v>
      </c>
      <c r="G111" s="133">
        <v>5601792.2699999996</v>
      </c>
      <c r="H111" s="133">
        <v>6344647.4000000004</v>
      </c>
      <c r="I111" s="133">
        <v>9513342.8900000006</v>
      </c>
      <c r="J111" s="133">
        <v>6335831.7400000002</v>
      </c>
      <c r="K111" s="133">
        <v>7208188.2599999998</v>
      </c>
      <c r="L111" s="133">
        <v>6529071.5300000003</v>
      </c>
      <c r="M111" s="133">
        <v>6760420.1900000004</v>
      </c>
      <c r="N111" s="133">
        <v>11194505.02</v>
      </c>
      <c r="O111" s="133">
        <v>12341692.290000001</v>
      </c>
      <c r="P111" s="133">
        <v>14819671.559999999</v>
      </c>
      <c r="Q111" s="129">
        <f t="shared" si="3"/>
        <v>97605873.470000014</v>
      </c>
      <c r="T111" s="5"/>
      <c r="U111" s="5"/>
      <c r="V111" s="5"/>
      <c r="W111" s="5"/>
    </row>
    <row r="112" spans="2:28" x14ac:dyDescent="0.25">
      <c r="B112" s="29" t="s">
        <v>172</v>
      </c>
      <c r="C112" s="133">
        <v>112089001036</v>
      </c>
      <c r="D112" s="133">
        <v>121223161521.22</v>
      </c>
      <c r="E112" s="133">
        <v>7493110305.3900003</v>
      </c>
      <c r="F112" s="133">
        <v>9084996832.8500004</v>
      </c>
      <c r="G112" s="133">
        <v>8047108728.75</v>
      </c>
      <c r="H112" s="133">
        <v>10162269005.200001</v>
      </c>
      <c r="I112" s="133">
        <v>10372136802.280001</v>
      </c>
      <c r="J112" s="133">
        <v>9869246397.0100002</v>
      </c>
      <c r="K112" s="133">
        <v>11731471321.91</v>
      </c>
      <c r="L112" s="133">
        <v>9584446544.8299999</v>
      </c>
      <c r="M112" s="133">
        <v>9958742395.4900017</v>
      </c>
      <c r="N112" s="133">
        <v>8911857730.1599998</v>
      </c>
      <c r="O112" s="133">
        <v>8214322758.2300005</v>
      </c>
      <c r="P112" s="133">
        <v>14119660595.200001</v>
      </c>
      <c r="Q112" s="129">
        <f t="shared" si="3"/>
        <v>117549369417.3</v>
      </c>
      <c r="T112" s="5"/>
      <c r="U112" s="5"/>
      <c r="V112" s="5"/>
      <c r="W112" s="5"/>
    </row>
    <row r="113" spans="2:28" x14ac:dyDescent="0.25">
      <c r="B113" s="28" t="s">
        <v>173</v>
      </c>
      <c r="C113" s="132">
        <v>12302416115</v>
      </c>
      <c r="D113" s="132">
        <v>18118429405.229996</v>
      </c>
      <c r="E113" s="128">
        <v>446359806.63999999</v>
      </c>
      <c r="F113" s="128">
        <v>670782320.36000001</v>
      </c>
      <c r="G113" s="128">
        <v>1046171601.9999999</v>
      </c>
      <c r="H113" s="128">
        <v>667032524.50999999</v>
      </c>
      <c r="I113" s="128">
        <v>1000078598.8000001</v>
      </c>
      <c r="J113" s="128">
        <v>1960015840.6000004</v>
      </c>
      <c r="K113" s="128">
        <v>1699891121.02</v>
      </c>
      <c r="L113" s="128">
        <v>929487358.83000004</v>
      </c>
      <c r="M113" s="128">
        <v>968625414.44000006</v>
      </c>
      <c r="N113" s="128">
        <v>1743581296.8900001</v>
      </c>
      <c r="O113" s="128">
        <v>1243139787.6700001</v>
      </c>
      <c r="P113" s="128">
        <v>5280189450.8100004</v>
      </c>
      <c r="Q113" s="128">
        <f t="shared" si="3"/>
        <v>17655355122.57</v>
      </c>
      <c r="T113" s="5"/>
      <c r="U113" s="5"/>
      <c r="V113" s="5"/>
      <c r="W113" s="5"/>
    </row>
    <row r="114" spans="2:28" x14ac:dyDescent="0.25">
      <c r="B114" s="29" t="s">
        <v>174</v>
      </c>
      <c r="C114" s="133">
        <v>2555010000</v>
      </c>
      <c r="D114" s="133">
        <v>4814977793.3599997</v>
      </c>
      <c r="E114" s="133">
        <v>50630176.770000003</v>
      </c>
      <c r="F114" s="133">
        <v>102851632.54000001</v>
      </c>
      <c r="G114" s="133">
        <v>83499911.149999991</v>
      </c>
      <c r="H114" s="133">
        <v>78627348.099999994</v>
      </c>
      <c r="I114" s="133">
        <v>72146166.140000001</v>
      </c>
      <c r="J114" s="133">
        <v>423508392.93000007</v>
      </c>
      <c r="K114" s="133">
        <v>641487523.23000002</v>
      </c>
      <c r="L114" s="133">
        <v>222291129.96000001</v>
      </c>
      <c r="M114" s="133">
        <v>80211399.450000003</v>
      </c>
      <c r="N114" s="133">
        <v>421737206.37</v>
      </c>
      <c r="O114" s="133">
        <v>90579175.219999999</v>
      </c>
      <c r="P114" s="133">
        <v>2544494564.71</v>
      </c>
      <c r="Q114" s="129">
        <f t="shared" si="3"/>
        <v>4812064626.5699997</v>
      </c>
      <c r="T114" s="5"/>
      <c r="U114" s="5"/>
      <c r="V114" s="5"/>
      <c r="W114" s="5"/>
    </row>
    <row r="115" spans="2:28" x14ac:dyDescent="0.25">
      <c r="B115" s="29" t="s">
        <v>290</v>
      </c>
      <c r="C115" s="133">
        <v>2345722436</v>
      </c>
      <c r="D115" s="133">
        <v>5006942940.3700008</v>
      </c>
      <c r="E115" s="133">
        <v>42425189.630000003</v>
      </c>
      <c r="F115" s="133">
        <v>133711065.28999999</v>
      </c>
      <c r="G115" s="133">
        <v>381276338.77999997</v>
      </c>
      <c r="H115" s="133">
        <v>97723566.760000005</v>
      </c>
      <c r="I115" s="133">
        <v>174146228.03999999</v>
      </c>
      <c r="J115" s="133">
        <v>959478629.69000006</v>
      </c>
      <c r="K115" s="133">
        <v>344347135.31</v>
      </c>
      <c r="L115" s="133">
        <v>83034599.760000005</v>
      </c>
      <c r="M115" s="133">
        <v>307504013.27999997</v>
      </c>
      <c r="N115" s="133">
        <v>595427815.3499999</v>
      </c>
      <c r="O115" s="133">
        <v>215013362.39000002</v>
      </c>
      <c r="P115" s="133">
        <v>1429661850.6499999</v>
      </c>
      <c r="Q115" s="129">
        <f t="shared" si="3"/>
        <v>4763749794.9299994</v>
      </c>
      <c r="T115" s="118"/>
      <c r="U115" s="118"/>
      <c r="V115" s="118"/>
      <c r="W115" s="5"/>
    </row>
    <row r="116" spans="2:28" x14ac:dyDescent="0.25">
      <c r="B116" s="29" t="s">
        <v>291</v>
      </c>
      <c r="C116" s="133">
        <v>4302636691</v>
      </c>
      <c r="D116" s="133">
        <v>4895709003.2599993</v>
      </c>
      <c r="E116" s="133">
        <v>238981632.22999999</v>
      </c>
      <c r="F116" s="133">
        <v>273254436.23000002</v>
      </c>
      <c r="G116" s="133">
        <v>380511403.26999998</v>
      </c>
      <c r="H116" s="133">
        <v>302076738.80000001</v>
      </c>
      <c r="I116" s="133">
        <v>434366142.44999999</v>
      </c>
      <c r="J116" s="133">
        <v>372672428.43000001</v>
      </c>
      <c r="K116" s="133">
        <v>352664830.61000007</v>
      </c>
      <c r="L116" s="133">
        <v>350645548.98999995</v>
      </c>
      <c r="M116" s="133">
        <v>349374687.15000004</v>
      </c>
      <c r="N116" s="133">
        <v>452477393.04000002</v>
      </c>
      <c r="O116" s="133">
        <v>526671293.52000004</v>
      </c>
      <c r="P116" s="133">
        <v>761454307.97000015</v>
      </c>
      <c r="Q116" s="129">
        <f t="shared" si="3"/>
        <v>4795150842.6899996</v>
      </c>
      <c r="T116" s="118"/>
      <c r="U116" s="118"/>
      <c r="V116" s="118"/>
      <c r="W116" s="5"/>
    </row>
    <row r="117" spans="2:28" x14ac:dyDescent="0.25">
      <c r="B117" s="29" t="s">
        <v>292</v>
      </c>
      <c r="C117" s="133">
        <v>1301843</v>
      </c>
      <c r="D117" s="133">
        <v>0</v>
      </c>
      <c r="E117" s="133">
        <v>0</v>
      </c>
      <c r="F117" s="133"/>
      <c r="G117" s="133"/>
      <c r="H117" s="133"/>
      <c r="I117" s="133"/>
      <c r="J117" s="133"/>
      <c r="K117" s="133"/>
      <c r="L117" s="133"/>
      <c r="M117" s="133"/>
      <c r="N117" s="133"/>
      <c r="O117" s="133"/>
      <c r="P117" s="133">
        <v>0</v>
      </c>
      <c r="Q117" s="129">
        <f t="shared" si="3"/>
        <v>0</v>
      </c>
      <c r="T117" s="118"/>
      <c r="U117" s="118"/>
      <c r="V117" s="118"/>
      <c r="W117" s="5"/>
    </row>
    <row r="118" spans="2:28" x14ac:dyDescent="0.25">
      <c r="B118" s="29" t="s">
        <v>293</v>
      </c>
      <c r="C118" s="133">
        <v>209429511</v>
      </c>
      <c r="D118" s="133">
        <v>834335387.65999997</v>
      </c>
      <c r="E118" s="133">
        <v>10683293.539999999</v>
      </c>
      <c r="F118" s="133">
        <v>56823206.789999999</v>
      </c>
      <c r="G118" s="133">
        <v>81171696.879999995</v>
      </c>
      <c r="H118" s="133">
        <v>30603040.27</v>
      </c>
      <c r="I118" s="133">
        <v>63025002.07</v>
      </c>
      <c r="J118" s="133">
        <v>59314610.920000002</v>
      </c>
      <c r="K118" s="133">
        <v>138046033.84</v>
      </c>
      <c r="L118" s="133">
        <v>29040914.829999998</v>
      </c>
      <c r="M118" s="133">
        <v>48247027.840000004</v>
      </c>
      <c r="N118" s="133">
        <v>106846621.14</v>
      </c>
      <c r="O118" s="133">
        <v>59123120.450000003</v>
      </c>
      <c r="P118" s="133">
        <v>130911118.76000001</v>
      </c>
      <c r="Q118" s="129">
        <f t="shared" si="3"/>
        <v>813835687.32999992</v>
      </c>
      <c r="T118" s="105"/>
      <c r="U118" s="105"/>
      <c r="V118" s="105"/>
      <c r="W118" s="5"/>
    </row>
    <row r="119" spans="2:28" ht="30" x14ac:dyDescent="0.25">
      <c r="B119" s="23" t="s">
        <v>178</v>
      </c>
      <c r="C119" s="133">
        <v>2888315634</v>
      </c>
      <c r="D119" s="133">
        <v>2566464280.5799999</v>
      </c>
      <c r="E119" s="133">
        <v>103639514.47</v>
      </c>
      <c r="F119" s="133">
        <v>104141979.51000001</v>
      </c>
      <c r="G119" s="133">
        <v>119712251.92</v>
      </c>
      <c r="H119" s="133">
        <v>158001830.57999998</v>
      </c>
      <c r="I119" s="133">
        <v>256395060.09999999</v>
      </c>
      <c r="J119" s="133">
        <v>145041778.63</v>
      </c>
      <c r="K119" s="133">
        <v>223345598.03</v>
      </c>
      <c r="L119" s="133">
        <v>244475165.28999999</v>
      </c>
      <c r="M119" s="133">
        <v>183288286.72</v>
      </c>
      <c r="N119" s="133">
        <v>167092260.99000001</v>
      </c>
      <c r="O119" s="133">
        <v>351752836.09000003</v>
      </c>
      <c r="P119" s="133">
        <v>413667608.71999997</v>
      </c>
      <c r="Q119" s="129">
        <f t="shared" si="3"/>
        <v>2470554171.0499997</v>
      </c>
      <c r="T119" s="105"/>
      <c r="U119" s="105"/>
      <c r="V119" s="105"/>
      <c r="W119" s="5"/>
    </row>
    <row r="120" spans="2:28" x14ac:dyDescent="0.25">
      <c r="B120" s="28" t="s">
        <v>179</v>
      </c>
      <c r="C120" s="132">
        <v>309600274351</v>
      </c>
      <c r="D120" s="132">
        <v>310832191587.20001</v>
      </c>
      <c r="E120" s="128">
        <v>21590049976.010002</v>
      </c>
      <c r="F120" s="128">
        <v>21025296628.809998</v>
      </c>
      <c r="G120" s="128">
        <v>21659502483.639999</v>
      </c>
      <c r="H120" s="128">
        <v>24386936547.27</v>
      </c>
      <c r="I120" s="128">
        <v>22412768406.98</v>
      </c>
      <c r="J120" s="128">
        <v>26072325113.380001</v>
      </c>
      <c r="K120" s="128">
        <v>21913378298.100002</v>
      </c>
      <c r="L120" s="128">
        <v>28038232179.449997</v>
      </c>
      <c r="M120" s="128">
        <v>22732163817.849998</v>
      </c>
      <c r="N120" s="128">
        <v>25322705268.519997</v>
      </c>
      <c r="O120" s="128">
        <v>39073485426.059998</v>
      </c>
      <c r="P120" s="128">
        <v>31640375283.649994</v>
      </c>
      <c r="Q120" s="128">
        <f t="shared" si="3"/>
        <v>305867219429.71997</v>
      </c>
      <c r="T120" s="105"/>
      <c r="U120" s="105"/>
      <c r="V120" s="105"/>
      <c r="W120" s="5"/>
      <c r="AB120" s="122"/>
    </row>
    <row r="121" spans="2:28" x14ac:dyDescent="0.25">
      <c r="B121" s="29" t="s">
        <v>180</v>
      </c>
      <c r="C121" s="133">
        <v>15790264521</v>
      </c>
      <c r="D121" s="133">
        <v>14319764784.619999</v>
      </c>
      <c r="E121" s="133">
        <v>822720453.25</v>
      </c>
      <c r="F121" s="133">
        <v>857583503.70000005</v>
      </c>
      <c r="G121" s="133">
        <v>834473557.40999997</v>
      </c>
      <c r="H121" s="133">
        <v>1255016136.26</v>
      </c>
      <c r="I121" s="133">
        <v>868544464.72000003</v>
      </c>
      <c r="J121" s="133">
        <v>1241105299.6500001</v>
      </c>
      <c r="K121" s="133">
        <v>285712949.46999997</v>
      </c>
      <c r="L121" s="133">
        <v>2521957169.7399998</v>
      </c>
      <c r="M121" s="133">
        <v>212755210.73999998</v>
      </c>
      <c r="N121" s="133">
        <v>937226956.07000005</v>
      </c>
      <c r="O121" s="133">
        <v>2933833600.7199998</v>
      </c>
      <c r="P121" s="133">
        <v>957824665.63999999</v>
      </c>
      <c r="Q121" s="129">
        <f t="shared" si="3"/>
        <v>13728753967.369999</v>
      </c>
      <c r="T121" s="12"/>
      <c r="U121" s="12"/>
      <c r="V121" s="12"/>
      <c r="W121" s="5"/>
      <c r="AB121" s="122"/>
    </row>
    <row r="122" spans="2:28" x14ac:dyDescent="0.25">
      <c r="B122" s="29" t="s">
        <v>294</v>
      </c>
      <c r="C122" s="133">
        <v>110523979362</v>
      </c>
      <c r="D122" s="133">
        <v>116276891322.69</v>
      </c>
      <c r="E122" s="133">
        <v>8858229777</v>
      </c>
      <c r="F122" s="133">
        <v>8391717003.5100002</v>
      </c>
      <c r="G122" s="133">
        <v>8249278593.3800001</v>
      </c>
      <c r="H122" s="133">
        <v>8586677862.9899998</v>
      </c>
      <c r="I122" s="133">
        <v>8658059757.75</v>
      </c>
      <c r="J122" s="133">
        <v>9105577467.3600006</v>
      </c>
      <c r="K122" s="133">
        <v>8583270610.29</v>
      </c>
      <c r="L122" s="133">
        <v>10128992235.389999</v>
      </c>
      <c r="M122" s="133">
        <v>9288885139.6399975</v>
      </c>
      <c r="N122" s="133">
        <v>9123971321.5599995</v>
      </c>
      <c r="O122" s="133">
        <v>15829523500.389997</v>
      </c>
      <c r="P122" s="133">
        <v>10503637827.519999</v>
      </c>
      <c r="Q122" s="129">
        <f t="shared" si="3"/>
        <v>115307821096.78001</v>
      </c>
      <c r="T122" s="12"/>
      <c r="U122" s="12"/>
      <c r="V122" s="12"/>
      <c r="W122" s="5"/>
      <c r="AB122" s="122"/>
    </row>
    <row r="123" spans="2:28" x14ac:dyDescent="0.25">
      <c r="B123" s="29" t="s">
        <v>295</v>
      </c>
      <c r="C123" s="133">
        <v>33349383498</v>
      </c>
      <c r="D123" s="133">
        <v>32576604910.709995</v>
      </c>
      <c r="E123" s="133">
        <v>2610684287.8099999</v>
      </c>
      <c r="F123" s="133">
        <v>2330857959.4700003</v>
      </c>
      <c r="G123" s="133">
        <v>2327331066.5999999</v>
      </c>
      <c r="H123" s="133">
        <v>2564504061.5300002</v>
      </c>
      <c r="I123" s="133">
        <v>2343180246.7599998</v>
      </c>
      <c r="J123" s="133">
        <v>2841697837.1900001</v>
      </c>
      <c r="K123" s="133">
        <v>2462641993.2599998</v>
      </c>
      <c r="L123" s="133">
        <v>2924325399.48</v>
      </c>
      <c r="M123" s="133">
        <v>2472659228.3800001</v>
      </c>
      <c r="N123" s="133">
        <v>2582592522.1700001</v>
      </c>
      <c r="O123" s="133">
        <v>4011239675.4299998</v>
      </c>
      <c r="P123" s="133">
        <v>2973099218.54</v>
      </c>
      <c r="Q123" s="129">
        <f t="shared" si="3"/>
        <v>32444813496.620003</v>
      </c>
      <c r="T123" s="12"/>
      <c r="U123" s="12"/>
      <c r="V123" s="12"/>
      <c r="W123" s="5"/>
      <c r="AB123" s="122"/>
    </row>
    <row r="124" spans="2:28" x14ac:dyDescent="0.25">
      <c r="B124" s="29" t="s">
        <v>183</v>
      </c>
      <c r="C124" s="133">
        <v>25693434943</v>
      </c>
      <c r="D124" s="133">
        <v>28181411714.379997</v>
      </c>
      <c r="E124" s="133">
        <v>1539005321.97</v>
      </c>
      <c r="F124" s="133">
        <v>1640887934.1899998</v>
      </c>
      <c r="G124" s="133">
        <v>2079703653.5000002</v>
      </c>
      <c r="H124" s="133">
        <v>3403354999.7399998</v>
      </c>
      <c r="I124" s="133">
        <v>1007656025.26</v>
      </c>
      <c r="J124" s="133">
        <v>2007991336.75</v>
      </c>
      <c r="K124" s="133">
        <v>2368494533.77</v>
      </c>
      <c r="L124" s="133">
        <v>2203456559.9500003</v>
      </c>
      <c r="M124" s="133">
        <v>1959745122.9300001</v>
      </c>
      <c r="N124" s="133">
        <v>2241431479.1500001</v>
      </c>
      <c r="O124" s="133">
        <v>3606288070.75</v>
      </c>
      <c r="P124" s="133">
        <v>3877702181.8200006</v>
      </c>
      <c r="Q124" s="129">
        <f t="shared" si="3"/>
        <v>27935717219.780003</v>
      </c>
      <c r="T124" s="12"/>
      <c r="U124" s="12"/>
      <c r="V124" s="12"/>
      <c r="W124" s="5"/>
      <c r="AB124" s="122"/>
    </row>
    <row r="125" spans="2:28" x14ac:dyDescent="0.25">
      <c r="B125" s="29" t="s">
        <v>296</v>
      </c>
      <c r="C125" s="133">
        <v>4244581789</v>
      </c>
      <c r="D125" s="133">
        <v>2568606285.0900002</v>
      </c>
      <c r="E125" s="133">
        <v>171541011.53999999</v>
      </c>
      <c r="F125" s="133">
        <v>174662913.88999999</v>
      </c>
      <c r="G125" s="133">
        <v>195090285.93000001</v>
      </c>
      <c r="H125" s="133">
        <v>210910506</v>
      </c>
      <c r="I125" s="133">
        <v>166697145.32000002</v>
      </c>
      <c r="J125" s="133">
        <v>208519574.06999999</v>
      </c>
      <c r="K125" s="133">
        <v>168913613.59</v>
      </c>
      <c r="L125" s="133">
        <v>194641394.11000001</v>
      </c>
      <c r="M125" s="133">
        <v>181022377.72999999</v>
      </c>
      <c r="N125" s="133">
        <v>172088238.71000001</v>
      </c>
      <c r="O125" s="133">
        <v>441768178.79000002</v>
      </c>
      <c r="P125" s="133">
        <v>266644845.08000001</v>
      </c>
      <c r="Q125" s="129">
        <f t="shared" si="3"/>
        <v>2552500084.7599998</v>
      </c>
      <c r="T125" s="12"/>
      <c r="U125" s="12"/>
      <c r="V125" s="12"/>
      <c r="W125" s="5"/>
      <c r="AB125" s="122"/>
    </row>
    <row r="126" spans="2:28" x14ac:dyDescent="0.25">
      <c r="B126" s="29" t="s">
        <v>185</v>
      </c>
      <c r="C126" s="133">
        <v>12539267332</v>
      </c>
      <c r="D126" s="133">
        <v>13532420410.09</v>
      </c>
      <c r="E126" s="133">
        <v>900863360.82000005</v>
      </c>
      <c r="F126" s="133">
        <v>956058774.63</v>
      </c>
      <c r="G126" s="133">
        <v>939039821.72000003</v>
      </c>
      <c r="H126" s="133">
        <v>1153969052.8800001</v>
      </c>
      <c r="I126" s="133">
        <v>960811485.63999999</v>
      </c>
      <c r="J126" s="133">
        <v>1072365739.95</v>
      </c>
      <c r="K126" s="133">
        <v>1062347573.1799999</v>
      </c>
      <c r="L126" s="133">
        <v>1059836771.8100001</v>
      </c>
      <c r="M126" s="133">
        <v>1028236164.45</v>
      </c>
      <c r="N126" s="133">
        <v>1093268785.47</v>
      </c>
      <c r="O126" s="133">
        <v>1900342983.3599999</v>
      </c>
      <c r="P126" s="133">
        <v>1331556748.3</v>
      </c>
      <c r="Q126" s="129">
        <f t="shared" si="3"/>
        <v>13458697262.210001</v>
      </c>
      <c r="T126" s="12"/>
      <c r="U126" s="12"/>
      <c r="V126" s="12"/>
      <c r="W126" s="5"/>
      <c r="AB126" s="122"/>
    </row>
    <row r="127" spans="2:28" x14ac:dyDescent="0.25">
      <c r="B127" s="29" t="s">
        <v>186</v>
      </c>
      <c r="C127" s="133">
        <v>1607713676</v>
      </c>
      <c r="D127" s="133">
        <v>1457120282.21</v>
      </c>
      <c r="E127" s="133">
        <v>82739446.320000008</v>
      </c>
      <c r="F127" s="133">
        <v>99796110.599999994</v>
      </c>
      <c r="G127" s="133">
        <v>99274486.950000003</v>
      </c>
      <c r="H127" s="133">
        <v>102039635.14999999</v>
      </c>
      <c r="I127" s="133">
        <v>79442445.689999998</v>
      </c>
      <c r="J127" s="133">
        <v>118175006.42</v>
      </c>
      <c r="K127" s="133">
        <v>109067778.72999999</v>
      </c>
      <c r="L127" s="133">
        <v>109685683.71000001</v>
      </c>
      <c r="M127" s="133">
        <v>105314468.92</v>
      </c>
      <c r="N127" s="133">
        <v>107837694.59999999</v>
      </c>
      <c r="O127" s="133">
        <v>192904524.01999998</v>
      </c>
      <c r="P127" s="133">
        <v>184988424.14000002</v>
      </c>
      <c r="Q127" s="129">
        <f t="shared" si="3"/>
        <v>1391265705.2500002</v>
      </c>
      <c r="T127" s="12"/>
      <c r="U127" s="12"/>
      <c r="V127" s="12"/>
      <c r="W127" s="5"/>
      <c r="AB127" s="122"/>
    </row>
    <row r="128" spans="2:28" x14ac:dyDescent="0.25">
      <c r="B128" s="29" t="s">
        <v>187</v>
      </c>
      <c r="C128" s="133">
        <v>718994467</v>
      </c>
      <c r="D128" s="133">
        <v>714180566.55999994</v>
      </c>
      <c r="E128" s="133">
        <v>43180634.119999997</v>
      </c>
      <c r="F128" s="133">
        <v>46263434.379999995</v>
      </c>
      <c r="G128" s="133">
        <v>50801745.589999996</v>
      </c>
      <c r="H128" s="133">
        <v>51975080.869999997</v>
      </c>
      <c r="I128" s="133">
        <v>53620391.18</v>
      </c>
      <c r="J128" s="133">
        <v>52515002.07</v>
      </c>
      <c r="K128" s="133">
        <v>46618132.600000001</v>
      </c>
      <c r="L128" s="133">
        <v>50036615.230000004</v>
      </c>
      <c r="M128" s="133">
        <v>59973878.130000003</v>
      </c>
      <c r="N128" s="133">
        <v>48879414.789999992</v>
      </c>
      <c r="O128" s="133">
        <v>73609281.569999993</v>
      </c>
      <c r="P128" s="133">
        <v>99234596.11999999</v>
      </c>
      <c r="Q128" s="129">
        <f t="shared" si="3"/>
        <v>676708206.64999998</v>
      </c>
      <c r="T128" s="12"/>
      <c r="U128" s="12"/>
      <c r="V128" s="12"/>
      <c r="W128" s="5"/>
      <c r="AB128" s="122"/>
    </row>
    <row r="129" spans="2:30" x14ac:dyDescent="0.25">
      <c r="B129" s="29" t="s">
        <v>188</v>
      </c>
      <c r="C129" s="133">
        <v>839652468</v>
      </c>
      <c r="D129" s="133">
        <v>456052409.3499999</v>
      </c>
      <c r="E129" s="133">
        <v>28745751.539999999</v>
      </c>
      <c r="F129" s="133">
        <v>19464503.82</v>
      </c>
      <c r="G129" s="133">
        <v>24760094.059999999</v>
      </c>
      <c r="H129" s="133">
        <v>26329071.32</v>
      </c>
      <c r="I129" s="133">
        <v>34618145.769999996</v>
      </c>
      <c r="J129" s="133">
        <v>25472475.399999999</v>
      </c>
      <c r="K129" s="133">
        <v>46053361.280000001</v>
      </c>
      <c r="L129" s="133">
        <v>34602403.419999994</v>
      </c>
      <c r="M129" s="133">
        <v>26260803.280000001</v>
      </c>
      <c r="N129" s="133">
        <v>44272733.190000005</v>
      </c>
      <c r="O129" s="133">
        <v>38711668.450000003</v>
      </c>
      <c r="P129" s="133">
        <v>70065095.5</v>
      </c>
      <c r="Q129" s="129">
        <f t="shared" si="3"/>
        <v>419356107.02999997</v>
      </c>
      <c r="T129" s="12"/>
      <c r="U129" s="12"/>
      <c r="V129" s="12"/>
      <c r="W129" s="5"/>
      <c r="AB129" s="122"/>
    </row>
    <row r="130" spans="2:30" x14ac:dyDescent="0.25">
      <c r="B130" s="29" t="s">
        <v>297</v>
      </c>
      <c r="C130" s="133">
        <v>973196386</v>
      </c>
      <c r="D130" s="133">
        <v>2521858453.54</v>
      </c>
      <c r="E130" s="133">
        <v>48637162.609999999</v>
      </c>
      <c r="F130" s="133">
        <v>87114385.129999995</v>
      </c>
      <c r="G130" s="133">
        <v>95778828.99000001</v>
      </c>
      <c r="H130" s="133">
        <v>130813193.05</v>
      </c>
      <c r="I130" s="133">
        <v>126749731.47999999</v>
      </c>
      <c r="J130" s="133">
        <v>207797078.27999997</v>
      </c>
      <c r="K130" s="133">
        <v>149853737.77000001</v>
      </c>
      <c r="L130" s="133">
        <v>115724641.72</v>
      </c>
      <c r="M130" s="133">
        <v>218358787.76999998</v>
      </c>
      <c r="N130" s="133">
        <v>382898828.82999998</v>
      </c>
      <c r="O130" s="133">
        <v>308403528.64999998</v>
      </c>
      <c r="P130" s="133">
        <v>463344653.5</v>
      </c>
      <c r="Q130" s="129">
        <f t="shared" si="3"/>
        <v>2335474557.7799997</v>
      </c>
      <c r="T130" s="12"/>
      <c r="U130" s="12"/>
      <c r="V130" s="12"/>
      <c r="W130" s="5"/>
      <c r="AB130" s="122"/>
    </row>
    <row r="131" spans="2:30" x14ac:dyDescent="0.25">
      <c r="B131" s="29" t="s">
        <v>190</v>
      </c>
      <c r="C131" s="133">
        <v>103319805909</v>
      </c>
      <c r="D131" s="133">
        <v>98227280447.960022</v>
      </c>
      <c r="E131" s="133">
        <v>6483702769.0299997</v>
      </c>
      <c r="F131" s="133">
        <v>6420890105.4899988</v>
      </c>
      <c r="G131" s="133">
        <v>6763970349.5100002</v>
      </c>
      <c r="H131" s="133">
        <v>6901346947.4800005</v>
      </c>
      <c r="I131" s="133">
        <v>8113388567.4099989</v>
      </c>
      <c r="J131" s="133">
        <v>9191108296.2399998</v>
      </c>
      <c r="K131" s="133">
        <v>6630404014.1600008</v>
      </c>
      <c r="L131" s="133">
        <v>8694973304.8900013</v>
      </c>
      <c r="M131" s="133">
        <v>7178952635.8799992</v>
      </c>
      <c r="N131" s="133">
        <v>8588237293.9799986</v>
      </c>
      <c r="O131" s="133">
        <v>9736860413.9300003</v>
      </c>
      <c r="P131" s="133">
        <v>10912277027.49</v>
      </c>
      <c r="Q131" s="129">
        <f t="shared" si="3"/>
        <v>95616111725.490005</v>
      </c>
      <c r="T131" s="12"/>
      <c r="U131" s="12"/>
      <c r="V131" s="12"/>
      <c r="W131" s="5"/>
      <c r="AB131" s="122"/>
    </row>
    <row r="132" spans="2:30" x14ac:dyDescent="0.25">
      <c r="B132" s="28" t="s">
        <v>191</v>
      </c>
      <c r="C132" s="132">
        <v>174781847098</v>
      </c>
      <c r="D132" s="132">
        <v>171510272893.16006</v>
      </c>
      <c r="E132" s="132">
        <v>11858258297.1</v>
      </c>
      <c r="F132" s="128">
        <v>11659123464.059998</v>
      </c>
      <c r="G132" s="128">
        <v>12626719793.910002</v>
      </c>
      <c r="H132" s="128">
        <v>11083462186.65</v>
      </c>
      <c r="I132" s="128">
        <v>14267874732.040001</v>
      </c>
      <c r="J132" s="128">
        <v>12938044016.41</v>
      </c>
      <c r="K132" s="128">
        <v>13594727407.460001</v>
      </c>
      <c r="L132" s="128">
        <v>11760119162.360001</v>
      </c>
      <c r="M132" s="128">
        <v>12155858119.639999</v>
      </c>
      <c r="N132" s="128">
        <v>12623351414.690001</v>
      </c>
      <c r="O132" s="128">
        <v>24638192044.650002</v>
      </c>
      <c r="P132" s="128">
        <v>16894065182.609999</v>
      </c>
      <c r="Q132" s="128">
        <f t="shared" si="3"/>
        <v>166099795821.57999</v>
      </c>
      <c r="T132" s="12"/>
      <c r="U132" s="12"/>
      <c r="V132" s="12"/>
      <c r="W132" s="5"/>
    </row>
    <row r="133" spans="2:30" x14ac:dyDescent="0.25">
      <c r="B133" s="29" t="s">
        <v>298</v>
      </c>
      <c r="C133" s="133">
        <v>91290753302</v>
      </c>
      <c r="D133" s="133">
        <v>88017028233.360001</v>
      </c>
      <c r="E133" s="133">
        <v>6433203717.8000002</v>
      </c>
      <c r="F133" s="133">
        <v>6478270770.6700001</v>
      </c>
      <c r="G133" s="133">
        <v>6555022675.8100004</v>
      </c>
      <c r="H133" s="133">
        <v>6556993237.0200005</v>
      </c>
      <c r="I133" s="133">
        <v>6721742023.1300001</v>
      </c>
      <c r="J133" s="133">
        <v>6782427634.1700001</v>
      </c>
      <c r="K133" s="133">
        <v>6846950164.4699993</v>
      </c>
      <c r="L133" s="133">
        <v>6839387967.6700001</v>
      </c>
      <c r="M133" s="133">
        <v>6879441116.54</v>
      </c>
      <c r="N133" s="133">
        <v>6975316514.5</v>
      </c>
      <c r="O133" s="133">
        <v>13583663099.08</v>
      </c>
      <c r="P133" s="133">
        <v>7222838906.1199999</v>
      </c>
      <c r="Q133" s="131">
        <f t="shared" si="3"/>
        <v>87875257826.979996</v>
      </c>
      <c r="T133" s="12"/>
      <c r="U133" s="12"/>
      <c r="V133" s="12"/>
      <c r="W133" s="5"/>
    </row>
    <row r="134" spans="2:30" x14ac:dyDescent="0.25">
      <c r="B134" s="7" t="s">
        <v>193</v>
      </c>
      <c r="C134" s="133">
        <v>6692496</v>
      </c>
      <c r="D134" s="133">
        <v>10292496.989999998</v>
      </c>
      <c r="E134" s="133">
        <v>0</v>
      </c>
      <c r="F134" s="133"/>
      <c r="G134" s="133">
        <v>0</v>
      </c>
      <c r="H134" s="133"/>
      <c r="I134" s="133"/>
      <c r="J134" s="133">
        <v>0</v>
      </c>
      <c r="K134" s="133"/>
      <c r="L134" s="133"/>
      <c r="M134" s="133">
        <v>6692000</v>
      </c>
      <c r="N134" s="133">
        <v>0</v>
      </c>
      <c r="O134" s="133">
        <v>3599998.2</v>
      </c>
      <c r="P134" s="133">
        <v>0</v>
      </c>
      <c r="Q134" s="131">
        <f t="shared" si="3"/>
        <v>10291998.199999999</v>
      </c>
      <c r="T134" s="12"/>
      <c r="U134" s="12"/>
      <c r="V134" s="12"/>
      <c r="W134" s="5"/>
      <c r="AB134" s="122"/>
      <c r="AC134" s="122"/>
      <c r="AD134" s="122"/>
    </row>
    <row r="135" spans="2:30" x14ac:dyDescent="0.25">
      <c r="B135" s="29" t="s">
        <v>299</v>
      </c>
      <c r="C135" s="133">
        <v>1147105000</v>
      </c>
      <c r="D135" s="133">
        <v>640932103.65999997</v>
      </c>
      <c r="E135" s="133">
        <v>0</v>
      </c>
      <c r="F135" s="133">
        <v>78646467.089999989</v>
      </c>
      <c r="G135" s="133">
        <v>16258285.030000001</v>
      </c>
      <c r="H135" s="133">
        <v>47505658.609999999</v>
      </c>
      <c r="I135" s="133">
        <v>14384478.15</v>
      </c>
      <c r="J135" s="133">
        <v>34278367.509999998</v>
      </c>
      <c r="K135" s="133">
        <v>21203793.18</v>
      </c>
      <c r="L135" s="133">
        <v>24085391.260000002</v>
      </c>
      <c r="M135" s="133">
        <v>29462976.390000001</v>
      </c>
      <c r="N135" s="133">
        <v>0</v>
      </c>
      <c r="O135" s="133">
        <v>18005791.100000001</v>
      </c>
      <c r="P135" s="133">
        <v>59043025.130000003</v>
      </c>
      <c r="Q135" s="131">
        <f t="shared" ref="Q135:Q148" si="4">SUM(E135:P135)</f>
        <v>342874233.44999999</v>
      </c>
      <c r="T135" s="12"/>
      <c r="U135" s="12"/>
      <c r="V135" s="12"/>
      <c r="W135" s="5"/>
      <c r="AB135" s="122"/>
      <c r="AC135" s="122"/>
      <c r="AD135" s="122"/>
    </row>
    <row r="136" spans="2:30" x14ac:dyDescent="0.25">
      <c r="B136" s="29" t="s">
        <v>300</v>
      </c>
      <c r="C136" s="133">
        <v>3530385764</v>
      </c>
      <c r="D136" s="133">
        <v>4080357856.52</v>
      </c>
      <c r="E136" s="133">
        <v>178986057.81999999</v>
      </c>
      <c r="F136" s="133">
        <v>177086843.78</v>
      </c>
      <c r="G136" s="133">
        <v>265019654.41999999</v>
      </c>
      <c r="H136" s="133">
        <v>221877502.11000001</v>
      </c>
      <c r="I136" s="133">
        <v>300748130.48000002</v>
      </c>
      <c r="J136" s="133">
        <v>213670237.29999998</v>
      </c>
      <c r="K136" s="133">
        <v>244420114.67000002</v>
      </c>
      <c r="L136" s="133">
        <v>181700611.72999999</v>
      </c>
      <c r="M136" s="133">
        <v>228099761.72999999</v>
      </c>
      <c r="N136" s="133">
        <v>238580785.82999998</v>
      </c>
      <c r="O136" s="133">
        <v>364259108.87</v>
      </c>
      <c r="P136" s="133">
        <v>1057314345.15</v>
      </c>
      <c r="Q136" s="129">
        <f t="shared" si="4"/>
        <v>3671763153.8900003</v>
      </c>
      <c r="T136" s="12"/>
      <c r="U136" s="12"/>
      <c r="V136" s="12"/>
      <c r="W136" s="5"/>
      <c r="AB136" s="122"/>
      <c r="AC136" s="122"/>
      <c r="AD136" s="122"/>
    </row>
    <row r="137" spans="2:30" x14ac:dyDescent="0.25">
      <c r="B137" s="29" t="s">
        <v>301</v>
      </c>
      <c r="C137" s="133">
        <v>1578403695</v>
      </c>
      <c r="D137" s="133">
        <v>1588370001.3399999</v>
      </c>
      <c r="E137" s="133">
        <v>70875960.799999997</v>
      </c>
      <c r="F137" s="133">
        <v>81549628.159999996</v>
      </c>
      <c r="G137" s="133">
        <v>117220858.67999999</v>
      </c>
      <c r="H137" s="133">
        <v>106063814.55</v>
      </c>
      <c r="I137" s="133">
        <v>137151015.66999999</v>
      </c>
      <c r="J137" s="133">
        <v>110681049.74999999</v>
      </c>
      <c r="K137" s="133">
        <v>106004908.67999999</v>
      </c>
      <c r="L137" s="133">
        <v>103100907.13</v>
      </c>
      <c r="M137" s="133">
        <v>134949854.09</v>
      </c>
      <c r="N137" s="133">
        <v>111463898.95</v>
      </c>
      <c r="O137" s="133">
        <v>203427902.87</v>
      </c>
      <c r="P137" s="133">
        <v>256302568.09999999</v>
      </c>
      <c r="Q137" s="129">
        <f t="shared" si="4"/>
        <v>1538792367.4299998</v>
      </c>
      <c r="T137" s="12"/>
      <c r="U137" s="12"/>
      <c r="V137" s="12"/>
      <c r="W137" s="5"/>
      <c r="AB137" s="122"/>
      <c r="AC137" s="122"/>
      <c r="AD137" s="122"/>
    </row>
    <row r="138" spans="2:30" x14ac:dyDescent="0.25">
      <c r="B138" s="29" t="s">
        <v>197</v>
      </c>
      <c r="C138" s="133">
        <v>73145556675</v>
      </c>
      <c r="D138" s="133">
        <v>73139600746.120026</v>
      </c>
      <c r="E138" s="133">
        <v>5101842164.5900002</v>
      </c>
      <c r="F138" s="133">
        <v>4756977644.8799992</v>
      </c>
      <c r="G138" s="133">
        <v>5044114858.8000002</v>
      </c>
      <c r="H138" s="133">
        <v>3440491801.5799994</v>
      </c>
      <c r="I138" s="133">
        <v>7040481384.3400002</v>
      </c>
      <c r="J138" s="133">
        <v>5715271030.1100006</v>
      </c>
      <c r="K138" s="133">
        <v>5719792958.6900005</v>
      </c>
      <c r="L138" s="133">
        <v>4529758523.3699999</v>
      </c>
      <c r="M138" s="133">
        <v>4729514650.7199993</v>
      </c>
      <c r="N138" s="133">
        <v>5173385813.7600002</v>
      </c>
      <c r="O138" s="133">
        <v>9806625461.3599987</v>
      </c>
      <c r="P138" s="133">
        <v>8028019407.1199999</v>
      </c>
      <c r="Q138" s="129">
        <f t="shared" si="4"/>
        <v>69086275699.320007</v>
      </c>
      <c r="T138" s="12"/>
      <c r="U138" s="12"/>
      <c r="V138" s="12"/>
      <c r="W138" s="5"/>
      <c r="AB138" s="122"/>
      <c r="AC138" s="122"/>
      <c r="AD138" s="122"/>
    </row>
    <row r="139" spans="2:30" x14ac:dyDescent="0.25">
      <c r="B139" s="29" t="s">
        <v>198</v>
      </c>
      <c r="C139" s="133">
        <v>1600000</v>
      </c>
      <c r="D139" s="133">
        <v>1597818.17</v>
      </c>
      <c r="E139" s="133">
        <v>0</v>
      </c>
      <c r="F139" s="133">
        <v>0</v>
      </c>
      <c r="G139" s="133"/>
      <c r="H139" s="133"/>
      <c r="I139" s="133">
        <v>220660</v>
      </c>
      <c r="J139" s="133">
        <v>301250</v>
      </c>
      <c r="K139" s="133">
        <v>0</v>
      </c>
      <c r="L139" s="133">
        <v>0</v>
      </c>
      <c r="M139" s="133">
        <v>100000</v>
      </c>
      <c r="N139" s="133">
        <v>497408</v>
      </c>
      <c r="O139" s="133">
        <v>0</v>
      </c>
      <c r="P139" s="133">
        <v>288833</v>
      </c>
      <c r="Q139" s="129">
        <f t="shared" si="4"/>
        <v>1408151</v>
      </c>
      <c r="T139" s="12"/>
      <c r="U139" s="12"/>
      <c r="V139" s="12"/>
      <c r="W139" s="5"/>
      <c r="AB139" s="122"/>
      <c r="AC139" s="122"/>
      <c r="AD139" s="122"/>
    </row>
    <row r="140" spans="2:30" x14ac:dyDescent="0.25">
      <c r="B140" s="29" t="s">
        <v>302</v>
      </c>
      <c r="C140" s="133">
        <v>4081350166</v>
      </c>
      <c r="D140" s="133">
        <v>4032093637</v>
      </c>
      <c r="E140" s="133">
        <v>73350396.089999989</v>
      </c>
      <c r="F140" s="133">
        <v>86592109.480000004</v>
      </c>
      <c r="G140" s="133">
        <v>629083461.16999996</v>
      </c>
      <c r="H140" s="133">
        <v>710530172.78000009</v>
      </c>
      <c r="I140" s="133">
        <v>53147040.270000003</v>
      </c>
      <c r="J140" s="133">
        <v>81414447.570000008</v>
      </c>
      <c r="K140" s="133">
        <v>656355467.76999998</v>
      </c>
      <c r="L140" s="133">
        <v>82085761.200000003</v>
      </c>
      <c r="M140" s="133">
        <v>147597760.17000002</v>
      </c>
      <c r="N140" s="133">
        <v>124106993.65000001</v>
      </c>
      <c r="O140" s="133">
        <v>658610683.16999996</v>
      </c>
      <c r="P140" s="133">
        <v>270258097.99000001</v>
      </c>
      <c r="Q140" s="129">
        <f t="shared" si="4"/>
        <v>3573132391.3100004</v>
      </c>
      <c r="T140" s="12"/>
      <c r="U140" s="12"/>
      <c r="V140" s="12"/>
      <c r="W140" s="5"/>
      <c r="AB140" s="122"/>
      <c r="AC140" s="122"/>
      <c r="AD140" s="122"/>
    </row>
    <row r="141" spans="2:30" x14ac:dyDescent="0.25">
      <c r="B141" s="28" t="s">
        <v>334</v>
      </c>
      <c r="C141" s="132">
        <v>984725740</v>
      </c>
      <c r="D141" s="97">
        <v>997209250.93999994</v>
      </c>
      <c r="E141" s="128">
        <v>41576194.080000006</v>
      </c>
      <c r="F141" s="128">
        <v>66169175.079999998</v>
      </c>
      <c r="G141" s="128">
        <v>48849463.349999994</v>
      </c>
      <c r="H141" s="128">
        <v>81350580.849999994</v>
      </c>
      <c r="I141" s="128">
        <v>52021735.469999999</v>
      </c>
      <c r="J141" s="128">
        <v>67627230.579999998</v>
      </c>
      <c r="K141" s="128">
        <v>94138998.840000004</v>
      </c>
      <c r="L141" s="128">
        <v>59028974.329999998</v>
      </c>
      <c r="M141" s="128">
        <v>67087724.349999994</v>
      </c>
      <c r="N141" s="128">
        <v>70965126.49000001</v>
      </c>
      <c r="O141" s="128">
        <v>125840662.22</v>
      </c>
      <c r="P141" s="133">
        <v>165120260.03</v>
      </c>
      <c r="Q141" s="128">
        <f t="shared" si="4"/>
        <v>939776125.66999996</v>
      </c>
      <c r="T141" s="12"/>
      <c r="U141" s="12"/>
      <c r="V141" s="12"/>
      <c r="W141" s="5"/>
      <c r="AB141" s="122"/>
      <c r="AC141" s="122"/>
      <c r="AD141" s="122"/>
    </row>
    <row r="142" spans="2:30" x14ac:dyDescent="0.25">
      <c r="B142" s="29" t="s">
        <v>335</v>
      </c>
      <c r="C142" s="133">
        <v>224073001</v>
      </c>
      <c r="D142" s="133">
        <v>236509049.66999996</v>
      </c>
      <c r="E142" s="133">
        <v>4166372.6</v>
      </c>
      <c r="F142" s="133">
        <v>19152236.600000001</v>
      </c>
      <c r="G142" s="133">
        <v>11749151.189999999</v>
      </c>
      <c r="H142" s="133">
        <v>15592954.73</v>
      </c>
      <c r="I142" s="133">
        <v>13084160.449999999</v>
      </c>
      <c r="J142" s="133">
        <v>19998986.730000004</v>
      </c>
      <c r="K142" s="133">
        <v>15166995.110000001</v>
      </c>
      <c r="L142" s="133">
        <v>16802908.25</v>
      </c>
      <c r="M142" s="133">
        <v>19508705.16</v>
      </c>
      <c r="N142" s="133">
        <v>13908373.870000001</v>
      </c>
      <c r="O142" s="133">
        <v>36363815.510000005</v>
      </c>
      <c r="P142" s="133">
        <v>34957641.289999999</v>
      </c>
      <c r="Q142" s="129">
        <f t="shared" si="4"/>
        <v>220452301.49000004</v>
      </c>
      <c r="T142" s="12"/>
      <c r="U142" s="12"/>
      <c r="V142" s="12"/>
      <c r="W142" s="5"/>
      <c r="AB142" s="122"/>
      <c r="AC142" s="122"/>
      <c r="AD142" s="122"/>
    </row>
    <row r="143" spans="2:30" x14ac:dyDescent="0.25">
      <c r="B143" s="29" t="s">
        <v>355</v>
      </c>
      <c r="C143" s="133">
        <v>112471764</v>
      </c>
      <c r="D143" s="133">
        <v>117169338</v>
      </c>
      <c r="E143" s="133">
        <v>3916991.14</v>
      </c>
      <c r="F143" s="133">
        <v>6468550.4000000004</v>
      </c>
      <c r="G143" s="133">
        <v>3864753.79</v>
      </c>
      <c r="H143" s="133">
        <v>5126471.3599999994</v>
      </c>
      <c r="I143" s="133">
        <v>3952634.64</v>
      </c>
      <c r="J143" s="133">
        <v>3971606.75</v>
      </c>
      <c r="K143" s="133">
        <v>4358121.13</v>
      </c>
      <c r="L143" s="133">
        <v>3887862.92</v>
      </c>
      <c r="M143" s="133">
        <v>4903984.13</v>
      </c>
      <c r="N143" s="133">
        <v>3997706.43</v>
      </c>
      <c r="O143" s="133">
        <v>17562522.210000001</v>
      </c>
      <c r="P143" s="133">
        <v>40736533.280000001</v>
      </c>
      <c r="Q143" s="129">
        <f t="shared" si="4"/>
        <v>102747738.18000001</v>
      </c>
      <c r="T143" s="12"/>
      <c r="U143" s="12"/>
      <c r="V143" s="12"/>
      <c r="W143" s="5"/>
      <c r="AB143" s="122"/>
      <c r="AC143" s="122"/>
      <c r="AD143" s="122"/>
    </row>
    <row r="144" spans="2:30" x14ac:dyDescent="0.25">
      <c r="B144" s="7" t="s">
        <v>336</v>
      </c>
      <c r="C144" s="133">
        <v>253359525</v>
      </c>
      <c r="D144" s="133">
        <v>222633307.37</v>
      </c>
      <c r="E144" s="133">
        <v>8517101.370000001</v>
      </c>
      <c r="F144" s="133">
        <v>8748285.5</v>
      </c>
      <c r="G144" s="133">
        <v>6657974.4500000002</v>
      </c>
      <c r="H144" s="133">
        <v>10602493.41</v>
      </c>
      <c r="I144" s="133">
        <v>8640345.870000001</v>
      </c>
      <c r="J144" s="133">
        <v>14342445.439999999</v>
      </c>
      <c r="K144" s="133">
        <v>22450028.290000003</v>
      </c>
      <c r="L144" s="133">
        <v>10619631.939999999</v>
      </c>
      <c r="M144" s="133">
        <v>10460666.469999999</v>
      </c>
      <c r="N144" s="133">
        <v>17964229.199999999</v>
      </c>
      <c r="O144" s="133">
        <v>23827538.23</v>
      </c>
      <c r="P144" s="133">
        <v>55231380.920000002</v>
      </c>
      <c r="Q144" s="129">
        <f t="shared" si="4"/>
        <v>198062121.09000003</v>
      </c>
      <c r="T144" s="12"/>
      <c r="U144" s="12"/>
      <c r="V144" s="12"/>
      <c r="W144" s="5"/>
      <c r="AB144" s="122"/>
      <c r="AC144" s="122"/>
      <c r="AD144" s="122"/>
    </row>
    <row r="145" spans="2:30" x14ac:dyDescent="0.25">
      <c r="B145" s="29" t="s">
        <v>337</v>
      </c>
      <c r="C145" s="133">
        <v>394821450</v>
      </c>
      <c r="D145" s="133">
        <v>420897555.89999998</v>
      </c>
      <c r="E145" s="133">
        <v>24975728.970000003</v>
      </c>
      <c r="F145" s="133">
        <v>31800102.579999998</v>
      </c>
      <c r="G145" s="133">
        <v>26577583.919999998</v>
      </c>
      <c r="H145" s="133">
        <v>50028661.350000001</v>
      </c>
      <c r="I145" s="133">
        <v>26344594.509999998</v>
      </c>
      <c r="J145" s="133">
        <v>29314191.659999996</v>
      </c>
      <c r="K145" s="133">
        <v>52163854.309999995</v>
      </c>
      <c r="L145" s="133">
        <v>27718571.219999999</v>
      </c>
      <c r="M145" s="133">
        <v>32214368.59</v>
      </c>
      <c r="N145" s="133">
        <v>35094816.990000002</v>
      </c>
      <c r="O145" s="133">
        <v>48086786.269999996</v>
      </c>
      <c r="P145" s="133">
        <v>34194704.539999999</v>
      </c>
      <c r="Q145" s="129">
        <f t="shared" si="4"/>
        <v>418513964.90999997</v>
      </c>
      <c r="T145" s="12"/>
      <c r="U145" s="12"/>
      <c r="V145" s="12"/>
      <c r="W145" s="5"/>
      <c r="AB145" s="122"/>
      <c r="AC145" s="122"/>
      <c r="AD145" s="122"/>
    </row>
    <row r="146" spans="2:30" x14ac:dyDescent="0.25">
      <c r="B146" s="24" t="s">
        <v>200</v>
      </c>
      <c r="C146" s="140">
        <v>333486471138</v>
      </c>
      <c r="D146" s="140">
        <v>318671123235.25</v>
      </c>
      <c r="E146" s="127">
        <v>59605546731.419998</v>
      </c>
      <c r="F146" s="127">
        <v>14823739722.440001</v>
      </c>
      <c r="G146" s="127">
        <v>17937932264.299999</v>
      </c>
      <c r="H146" s="127">
        <v>10486983972.860001</v>
      </c>
      <c r="I146" s="127">
        <v>49321958131.299995</v>
      </c>
      <c r="J146" s="127">
        <v>33745964803.98</v>
      </c>
      <c r="K146" s="127">
        <v>32715400897.68</v>
      </c>
      <c r="L146" s="127">
        <v>19636625418.009998</v>
      </c>
      <c r="M146" s="127">
        <v>19101641970.970001</v>
      </c>
      <c r="N146" s="127">
        <v>11545553147.869999</v>
      </c>
      <c r="O146" s="127">
        <v>26649890606.110001</v>
      </c>
      <c r="P146" s="127">
        <v>15026496308.27</v>
      </c>
      <c r="Q146" s="127">
        <f t="shared" si="4"/>
        <v>310597733975.21002</v>
      </c>
      <c r="W146" s="5"/>
      <c r="AB146" s="122"/>
      <c r="AC146" s="122"/>
      <c r="AD146" s="122"/>
    </row>
    <row r="147" spans="2:30" x14ac:dyDescent="0.25">
      <c r="B147" s="28" t="s">
        <v>201</v>
      </c>
      <c r="C147" s="132">
        <v>333486471138</v>
      </c>
      <c r="D147" s="132">
        <v>318671123235.25</v>
      </c>
      <c r="E147" s="128">
        <v>59605546731.419998</v>
      </c>
      <c r="F147" s="128">
        <v>14823739722.440001</v>
      </c>
      <c r="G147" s="128">
        <v>17937932264.299999</v>
      </c>
      <c r="H147" s="128">
        <v>10486983972.860001</v>
      </c>
      <c r="I147" s="128">
        <v>49321958131.299995</v>
      </c>
      <c r="J147" s="128">
        <v>33745964803.98</v>
      </c>
      <c r="K147" s="128">
        <v>32715400897.68</v>
      </c>
      <c r="L147" s="128">
        <v>19636625418.009998</v>
      </c>
      <c r="M147" s="128">
        <v>19101641970.970001</v>
      </c>
      <c r="N147" s="128">
        <v>11545553147.869999</v>
      </c>
      <c r="O147" s="128">
        <v>26649890606.110001</v>
      </c>
      <c r="P147" s="128">
        <v>15026496308.27</v>
      </c>
      <c r="Q147" s="128">
        <f t="shared" si="4"/>
        <v>310597733975.21002</v>
      </c>
      <c r="T147" s="120"/>
      <c r="U147" s="120"/>
      <c r="V147" s="120"/>
      <c r="W147" s="5"/>
    </row>
    <row r="148" spans="2:30" x14ac:dyDescent="0.25">
      <c r="B148" s="29" t="s">
        <v>202</v>
      </c>
      <c r="C148" s="133">
        <v>333486471138</v>
      </c>
      <c r="D148" s="133">
        <v>318671123235.25</v>
      </c>
      <c r="E148" s="129">
        <v>59605546731.419998</v>
      </c>
      <c r="F148" s="129">
        <v>14823739722.440001</v>
      </c>
      <c r="G148" s="129">
        <v>17937932264.299999</v>
      </c>
      <c r="H148" s="129">
        <v>10486983972.860001</v>
      </c>
      <c r="I148" s="129">
        <v>49321958131.299995</v>
      </c>
      <c r="J148" s="129">
        <v>33745964803.98</v>
      </c>
      <c r="K148" s="129">
        <v>32715400897.68</v>
      </c>
      <c r="L148" s="129">
        <v>19636625418.009998</v>
      </c>
      <c r="M148" s="129">
        <v>19101641970.970001</v>
      </c>
      <c r="N148" s="129">
        <v>11545553147.869999</v>
      </c>
      <c r="O148" s="129">
        <v>26649890606.110001</v>
      </c>
      <c r="P148" s="129">
        <v>15026496308.27</v>
      </c>
      <c r="Q148" s="129">
        <f t="shared" si="4"/>
        <v>310597733975.21002</v>
      </c>
      <c r="T148" s="117"/>
      <c r="U148" s="5"/>
      <c r="V148" s="5"/>
      <c r="W148" s="5"/>
    </row>
    <row r="149" spans="2:30" x14ac:dyDescent="0.25">
      <c r="B149" s="149" t="s">
        <v>45</v>
      </c>
      <c r="C149" s="142">
        <f t="shared" ref="C149:Q149" si="5">C10+C70+C34+C100+C146</f>
        <v>1484234610959</v>
      </c>
      <c r="D149" s="142">
        <f t="shared" si="5"/>
        <v>1563674700542.75</v>
      </c>
      <c r="E149" s="134">
        <f t="shared" si="5"/>
        <v>134047156785.43001</v>
      </c>
      <c r="F149" s="134">
        <f t="shared" si="5"/>
        <v>96384797444.330017</v>
      </c>
      <c r="G149" s="134">
        <f t="shared" si="5"/>
        <v>112963862363.93001</v>
      </c>
      <c r="H149" s="134">
        <f t="shared" si="5"/>
        <v>102385081677.28001</v>
      </c>
      <c r="I149" s="134">
        <f t="shared" si="5"/>
        <v>137048817622.06998</v>
      </c>
      <c r="J149" s="134">
        <f t="shared" si="5"/>
        <v>128238003019.78001</v>
      </c>
      <c r="K149" s="134">
        <f t="shared" si="5"/>
        <v>130472146453.47</v>
      </c>
      <c r="L149" s="134">
        <f t="shared" si="5"/>
        <v>125009741258.31001</v>
      </c>
      <c r="M149" s="134">
        <f t="shared" si="5"/>
        <v>109539306231.20999</v>
      </c>
      <c r="N149" s="134">
        <f t="shared" si="5"/>
        <v>114549917923.72</v>
      </c>
      <c r="O149" s="134">
        <f t="shared" si="5"/>
        <v>158231885019.69</v>
      </c>
      <c r="P149" s="134">
        <f t="shared" si="5"/>
        <v>172708279841.10001</v>
      </c>
      <c r="Q149" s="134">
        <f t="shared" si="5"/>
        <v>1521578995640.3201</v>
      </c>
      <c r="T149" s="117"/>
      <c r="U149" s="5"/>
      <c r="V149" s="5"/>
      <c r="W149" s="5"/>
    </row>
    <row r="150" spans="2:30" x14ac:dyDescent="0.25">
      <c r="B150" s="29"/>
      <c r="C150" s="133"/>
      <c r="D150" s="133"/>
      <c r="E150" s="129"/>
      <c r="F150" s="129"/>
      <c r="G150" s="129"/>
      <c r="H150" s="129"/>
      <c r="I150" s="129"/>
      <c r="J150" s="129"/>
      <c r="K150" s="129"/>
      <c r="L150" s="129"/>
      <c r="M150" s="129"/>
      <c r="N150" s="129"/>
      <c r="O150" s="129"/>
      <c r="P150" s="129"/>
      <c r="Q150" s="129"/>
      <c r="U150" s="5"/>
      <c r="V150" s="5"/>
      <c r="W150" s="5"/>
    </row>
    <row r="151" spans="2:30" x14ac:dyDescent="0.25">
      <c r="B151" s="149"/>
      <c r="C151" s="142"/>
      <c r="D151" s="164"/>
      <c r="E151" s="135" t="str">
        <f t="shared" ref="E151:Q151" si="6">+E9</f>
        <v>ENERO</v>
      </c>
      <c r="F151" s="135" t="str">
        <f t="shared" si="6"/>
        <v>FEBRERO</v>
      </c>
      <c r="G151" s="135" t="str">
        <f t="shared" si="6"/>
        <v>MARZO</v>
      </c>
      <c r="H151" s="135" t="str">
        <f t="shared" si="6"/>
        <v>ABRIL</v>
      </c>
      <c r="I151" s="135" t="str">
        <f t="shared" si="6"/>
        <v>MAYO</v>
      </c>
      <c r="J151" s="135" t="str">
        <f t="shared" si="6"/>
        <v>JUNIO</v>
      </c>
      <c r="K151" s="135" t="str">
        <f t="shared" si="6"/>
        <v>JULIO</v>
      </c>
      <c r="L151" s="135" t="str">
        <f t="shared" si="6"/>
        <v>AGOSTO</v>
      </c>
      <c r="M151" s="135" t="str">
        <f t="shared" si="6"/>
        <v>SEPTIEMBRE</v>
      </c>
      <c r="N151" s="135" t="str">
        <f t="shared" si="6"/>
        <v>OCTUBRE</v>
      </c>
      <c r="O151" s="135" t="str">
        <f t="shared" si="6"/>
        <v>NOVIEMBRE</v>
      </c>
      <c r="P151" s="135" t="str">
        <f t="shared" si="6"/>
        <v>DICIEMBRE</v>
      </c>
      <c r="Q151" s="135" t="str">
        <f t="shared" si="6"/>
        <v>TOTAL</v>
      </c>
      <c r="T151" s="117"/>
      <c r="U151" s="5"/>
      <c r="V151" s="5"/>
      <c r="W151" s="5"/>
    </row>
    <row r="152" spans="2:30" x14ac:dyDescent="0.25">
      <c r="B152" s="30" t="s">
        <v>213</v>
      </c>
      <c r="C152" s="127">
        <v>108120510535</v>
      </c>
      <c r="D152" s="127">
        <v>108120510535</v>
      </c>
      <c r="E152" s="127">
        <v>22829867051.84</v>
      </c>
      <c r="F152" s="127">
        <v>8796574302.8600006</v>
      </c>
      <c r="G152" s="127">
        <v>10677402557</v>
      </c>
      <c r="H152" s="127">
        <v>11034188586.1</v>
      </c>
      <c r="I152" s="127">
        <v>6450110802.3500004</v>
      </c>
      <c r="J152" s="127">
        <v>1472919133.3199999</v>
      </c>
      <c r="K152" s="127">
        <v>920691110.35000002</v>
      </c>
      <c r="L152" s="127">
        <v>3152769895.5</v>
      </c>
      <c r="M152" s="127">
        <v>3557967847.46</v>
      </c>
      <c r="N152" s="127">
        <v>7933203433.8400002</v>
      </c>
      <c r="O152" s="127">
        <v>12282357871.939999</v>
      </c>
      <c r="P152" s="127">
        <v>11740860786.610001</v>
      </c>
      <c r="Q152" s="127">
        <f>SUM(E152:P152)</f>
        <v>100848913379.17</v>
      </c>
      <c r="T152" s="12"/>
      <c r="U152" s="5"/>
      <c r="V152" s="5"/>
      <c r="W152" s="5"/>
    </row>
    <row r="153" spans="2:30" x14ac:dyDescent="0.25">
      <c r="B153" s="31" t="s">
        <v>214</v>
      </c>
      <c r="C153" s="128">
        <v>108120510535</v>
      </c>
      <c r="D153" s="128">
        <v>108120510535</v>
      </c>
      <c r="E153" s="128">
        <v>22829867051.84</v>
      </c>
      <c r="F153" s="128">
        <v>8796574302.8600006</v>
      </c>
      <c r="G153" s="128">
        <v>10677402557</v>
      </c>
      <c r="H153" s="128">
        <v>11034188586.1</v>
      </c>
      <c r="I153" s="128">
        <v>6450110802.3500004</v>
      </c>
      <c r="J153" s="128">
        <v>1472919133.3199999</v>
      </c>
      <c r="K153" s="128">
        <v>920691110.35000002</v>
      </c>
      <c r="L153" s="128">
        <v>3152769895.5</v>
      </c>
      <c r="M153" s="128">
        <v>3557967847.46</v>
      </c>
      <c r="N153" s="128">
        <v>7933203433.8400002</v>
      </c>
      <c r="O153" s="128">
        <v>12282357871.939999</v>
      </c>
      <c r="P153" s="128">
        <v>11740860786.610001</v>
      </c>
      <c r="Q153" s="129">
        <f>SUM(E153:P153)</f>
        <v>100848913379.17</v>
      </c>
      <c r="T153" s="12"/>
      <c r="U153" s="5"/>
      <c r="V153" s="5"/>
      <c r="W153" s="5"/>
    </row>
    <row r="154" spans="2:30" x14ac:dyDescent="0.25">
      <c r="B154" s="23" t="s">
        <v>215</v>
      </c>
      <c r="C154" s="129">
        <v>108120510535</v>
      </c>
      <c r="D154" s="129">
        <v>108120510535</v>
      </c>
      <c r="E154" s="129">
        <v>22829867051.84</v>
      </c>
      <c r="F154" s="129">
        <v>8796574302.8600006</v>
      </c>
      <c r="G154" s="129">
        <v>10677402557</v>
      </c>
      <c r="H154" s="129">
        <v>11034188586.1</v>
      </c>
      <c r="I154" s="129">
        <v>6450110802.3500004</v>
      </c>
      <c r="J154" s="129">
        <v>1472919133.3199999</v>
      </c>
      <c r="K154" s="129">
        <v>920691110.35000002</v>
      </c>
      <c r="L154" s="129">
        <v>3152769895.5</v>
      </c>
      <c r="M154" s="129">
        <v>3557967847.46</v>
      </c>
      <c r="N154" s="129">
        <v>7933203433.8400002</v>
      </c>
      <c r="O154" s="129">
        <v>12282357871.939999</v>
      </c>
      <c r="P154" s="129">
        <v>11740860786.610001</v>
      </c>
      <c r="Q154" s="129">
        <f>SUM(E154:P154)</f>
        <v>100848913379.17</v>
      </c>
      <c r="T154" s="12"/>
      <c r="U154" s="5"/>
      <c r="V154" s="5"/>
      <c r="W154" s="5"/>
    </row>
    <row r="155" spans="2:30" x14ac:dyDescent="0.25">
      <c r="B155" s="149" t="s">
        <v>47</v>
      </c>
      <c r="C155" s="142">
        <f t="shared" ref="C155:P155" si="7">C152</f>
        <v>108120510535</v>
      </c>
      <c r="D155" s="142">
        <f t="shared" si="7"/>
        <v>108120510535</v>
      </c>
      <c r="E155" s="134">
        <f t="shared" si="7"/>
        <v>22829867051.84</v>
      </c>
      <c r="F155" s="134">
        <f t="shared" si="7"/>
        <v>8796574302.8600006</v>
      </c>
      <c r="G155" s="134">
        <f t="shared" si="7"/>
        <v>10677402557</v>
      </c>
      <c r="H155" s="134">
        <f t="shared" si="7"/>
        <v>11034188586.1</v>
      </c>
      <c r="I155" s="134">
        <f t="shared" si="7"/>
        <v>6450110802.3500004</v>
      </c>
      <c r="J155" s="134">
        <f t="shared" si="7"/>
        <v>1472919133.3199999</v>
      </c>
      <c r="K155" s="134">
        <f t="shared" si="7"/>
        <v>920691110.35000002</v>
      </c>
      <c r="L155" s="134">
        <f t="shared" si="7"/>
        <v>3152769895.5</v>
      </c>
      <c r="M155" s="134">
        <f t="shared" si="7"/>
        <v>3557967847.46</v>
      </c>
      <c r="N155" s="134">
        <f t="shared" si="7"/>
        <v>7933203433.8400002</v>
      </c>
      <c r="O155" s="134">
        <f t="shared" si="7"/>
        <v>12282357871.939999</v>
      </c>
      <c r="P155" s="134">
        <f t="shared" si="7"/>
        <v>11740860786.610001</v>
      </c>
      <c r="Q155" s="134">
        <f>E155+F155+G155+H155+I155+J155+K155+L155+M155+O155+N155+P155</f>
        <v>100848913379.17</v>
      </c>
      <c r="T155" s="12"/>
    </row>
    <row r="156" spans="2:30" x14ac:dyDescent="0.25">
      <c r="B156" s="158"/>
      <c r="C156" s="159"/>
      <c r="D156" s="159"/>
      <c r="E156" s="160"/>
      <c r="F156" s="160"/>
      <c r="G156" s="160"/>
      <c r="H156" s="160"/>
      <c r="I156" s="160"/>
      <c r="J156" s="160"/>
      <c r="K156" s="160"/>
      <c r="L156" s="160"/>
      <c r="M156" s="160"/>
      <c r="N156" s="160"/>
      <c r="O156" s="160"/>
      <c r="P156" s="160"/>
      <c r="Q156" s="160"/>
    </row>
    <row r="157" spans="2:30" ht="15" customHeight="1" x14ac:dyDescent="0.25">
      <c r="B157" s="55" t="s">
        <v>48</v>
      </c>
      <c r="C157" s="144">
        <f t="shared" ref="C157:Q157" si="8">C149+C155</f>
        <v>1592355121494</v>
      </c>
      <c r="D157" s="144">
        <f t="shared" si="8"/>
        <v>1671795211077.75</v>
      </c>
      <c r="E157" s="136">
        <f t="shared" si="8"/>
        <v>156877023837.27002</v>
      </c>
      <c r="F157" s="136">
        <f t="shared" si="8"/>
        <v>105181371747.19002</v>
      </c>
      <c r="G157" s="136">
        <f t="shared" si="8"/>
        <v>123641264920.93001</v>
      </c>
      <c r="H157" s="136">
        <f t="shared" si="8"/>
        <v>113419270263.38002</v>
      </c>
      <c r="I157" s="136">
        <f t="shared" si="8"/>
        <v>143498928424.41998</v>
      </c>
      <c r="J157" s="136">
        <f t="shared" si="8"/>
        <v>129710922153.10002</v>
      </c>
      <c r="K157" s="136">
        <f t="shared" si="8"/>
        <v>131392837563.82001</v>
      </c>
      <c r="L157" s="136">
        <f t="shared" si="8"/>
        <v>128162511153.81001</v>
      </c>
      <c r="M157" s="136">
        <f t="shared" si="8"/>
        <v>113097274078.67</v>
      </c>
      <c r="N157" s="136">
        <f t="shared" si="8"/>
        <v>122483121357.56</v>
      </c>
      <c r="O157" s="136">
        <f t="shared" si="8"/>
        <v>170514242891.63</v>
      </c>
      <c r="P157" s="136">
        <f t="shared" si="8"/>
        <v>184449140627.71002</v>
      </c>
      <c r="Q157" s="136">
        <f t="shared" si="8"/>
        <v>1622427909019.49</v>
      </c>
      <c r="T157" s="117"/>
    </row>
    <row r="158" spans="2:30" x14ac:dyDescent="0.25">
      <c r="B158" s="169" t="s">
        <v>267</v>
      </c>
      <c r="C158" s="10"/>
      <c r="D158" s="10"/>
      <c r="E158" s="303"/>
      <c r="F158" s="303"/>
      <c r="G158" s="303"/>
      <c r="H158" s="303"/>
      <c r="I158" s="304"/>
      <c r="J158" s="304"/>
      <c r="K158" s="304"/>
      <c r="L158" s="304"/>
      <c r="M158" s="304"/>
      <c r="N158" s="304"/>
      <c r="O158" s="304"/>
      <c r="P158" s="304"/>
      <c r="Q158" s="303"/>
    </row>
    <row r="159" spans="2:30" ht="45" x14ac:dyDescent="0.25">
      <c r="B159" s="169" t="s">
        <v>303</v>
      </c>
      <c r="C159" s="125"/>
      <c r="D159" s="125"/>
      <c r="E159"/>
      <c r="F159"/>
      <c r="G159"/>
      <c r="H159"/>
      <c r="I159"/>
      <c r="J159"/>
      <c r="K159"/>
      <c r="L159"/>
      <c r="M159" s="125"/>
      <c r="N159" s="125"/>
      <c r="O159" s="125"/>
      <c r="P159" s="125"/>
      <c r="Q159" s="125"/>
    </row>
    <row r="160" spans="2:30" ht="30" x14ac:dyDescent="0.25">
      <c r="B160" s="166" t="s">
        <v>360</v>
      </c>
      <c r="C160" s="125"/>
      <c r="D160" s="125"/>
      <c r="E160" s="97"/>
      <c r="F160" s="97"/>
      <c r="G160" s="97"/>
      <c r="H160" s="97"/>
      <c r="I160" s="97"/>
      <c r="J160" s="97"/>
      <c r="K160" s="97"/>
      <c r="L160" s="97"/>
      <c r="M160" s="97"/>
      <c r="N160" s="97"/>
      <c r="O160" s="97"/>
      <c r="P160" s="97"/>
      <c r="Q160" s="97"/>
    </row>
    <row r="161" spans="1:32" ht="48" x14ac:dyDescent="0.25">
      <c r="B161" s="318" t="s">
        <v>361</v>
      </c>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x14ac:dyDescent="0.25">
      <c r="E164" s="97"/>
      <c r="F164" s="97"/>
      <c r="G164" s="97"/>
      <c r="H164" s="97"/>
      <c r="I164" s="97"/>
      <c r="J164" s="97"/>
      <c r="K164" s="97"/>
      <c r="L164" s="97"/>
      <c r="M164" s="97"/>
      <c r="N164" s="97"/>
      <c r="O164" s="97"/>
      <c r="P164" s="97"/>
      <c r="Q164" s="97"/>
    </row>
    <row r="165" spans="1:32" x14ac:dyDescent="0.25">
      <c r="E165" s="97"/>
      <c r="F165" s="97"/>
      <c r="G165" s="97"/>
      <c r="H165" s="97"/>
      <c r="I165" s="97"/>
      <c r="J165" s="97"/>
      <c r="K165" s="97"/>
      <c r="L165" s="97"/>
      <c r="M165" s="97"/>
      <c r="N165" s="97"/>
      <c r="O165" s="97"/>
      <c r="P165" s="97"/>
      <c r="Q165" s="97"/>
    </row>
    <row r="166" spans="1:32" x14ac:dyDescent="0.25">
      <c r="E166" s="97"/>
      <c r="F166" s="97"/>
      <c r="G166" s="97"/>
      <c r="H166" s="97"/>
      <c r="I166" s="97"/>
      <c r="J166" s="97"/>
      <c r="K166" s="97"/>
      <c r="L166" s="97"/>
      <c r="M166" s="97"/>
      <c r="N166" s="97"/>
      <c r="O166" s="97"/>
      <c r="P166" s="97"/>
      <c r="Q166" s="97"/>
    </row>
    <row r="167" spans="1:32" x14ac:dyDescent="0.25">
      <c r="E167" s="97"/>
      <c r="F167" s="97"/>
      <c r="G167" s="97"/>
      <c r="H167" s="97"/>
      <c r="I167" s="97"/>
      <c r="J167" s="97"/>
      <c r="K167" s="97"/>
      <c r="L167" s="97"/>
      <c r="M167" s="97"/>
      <c r="N167" s="97"/>
      <c r="O167" s="97"/>
      <c r="P167" s="97"/>
      <c r="Q167" s="97"/>
    </row>
    <row r="168" spans="1:32" s="12" customFormat="1" x14ac:dyDescent="0.25">
      <c r="A168"/>
      <c r="B168"/>
      <c r="C168" s="97"/>
      <c r="D168" s="97"/>
      <c r="E168" s="97"/>
      <c r="F168" s="97"/>
      <c r="G168" s="97"/>
      <c r="H168" s="97"/>
      <c r="I168" s="97"/>
      <c r="J168" s="97"/>
      <c r="K168" s="97"/>
      <c r="L168" s="97"/>
      <c r="M168" s="97"/>
      <c r="N168" s="97"/>
      <c r="O168" s="97"/>
      <c r="P168" s="97"/>
      <c r="Q168" s="97"/>
      <c r="R168"/>
      <c r="S168"/>
      <c r="T168"/>
      <c r="U168"/>
      <c r="V168"/>
      <c r="W168"/>
      <c r="X168"/>
      <c r="Y168"/>
      <c r="Z168"/>
      <c r="AA168"/>
      <c r="AB168"/>
      <c r="AC168"/>
      <c r="AD168"/>
      <c r="AE168"/>
      <c r="AF168"/>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Q170" s="97"/>
      <c r="R170"/>
      <c r="S170"/>
      <c r="T170"/>
      <c r="U170"/>
      <c r="V170"/>
      <c r="W170"/>
      <c r="X170"/>
      <c r="Y170"/>
      <c r="Z170"/>
      <c r="AA170"/>
      <c r="AB170"/>
      <c r="AC170"/>
      <c r="AD170"/>
      <c r="AE170"/>
      <c r="AF170"/>
    </row>
    <row r="171" spans="1:32" x14ac:dyDescent="0.25">
      <c r="E171" s="97"/>
      <c r="F171" s="97"/>
      <c r="G171" s="97"/>
      <c r="H171" s="97"/>
      <c r="I171" s="97"/>
      <c r="J171" s="97"/>
      <c r="K171" s="97"/>
      <c r="L171" s="97"/>
      <c r="M171" s="97"/>
      <c r="N171" s="97"/>
      <c r="O171" s="97"/>
      <c r="P171" s="97"/>
      <c r="Q171" s="97"/>
    </row>
    <row r="172" spans="1:32" x14ac:dyDescent="0.25">
      <c r="E172" s="97"/>
      <c r="F172" s="97"/>
      <c r="G172" s="97"/>
      <c r="H172" s="97"/>
      <c r="I172" s="97"/>
      <c r="J172" s="97"/>
      <c r="K172" s="97"/>
      <c r="L172" s="97"/>
      <c r="M172" s="97"/>
      <c r="N172" s="97"/>
      <c r="O172" s="97"/>
      <c r="P172" s="97"/>
      <c r="Q172" s="97"/>
    </row>
    <row r="173" spans="1:32" s="12" customFormat="1" x14ac:dyDescent="0.25">
      <c r="A173"/>
      <c r="B173"/>
      <c r="C173" s="97"/>
      <c r="D173" s="97"/>
      <c r="E173" s="97"/>
      <c r="F173" s="97"/>
      <c r="G173" s="97"/>
      <c r="H173" s="97"/>
      <c r="I173" s="97"/>
      <c r="J173" s="97"/>
      <c r="K173" s="97"/>
      <c r="L173" s="97"/>
      <c r="M173" s="97"/>
      <c r="N173" s="97"/>
      <c r="O173" s="97"/>
      <c r="P173" s="97"/>
      <c r="Q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x14ac:dyDescent="0.25">
      <c r="E176" s="97"/>
      <c r="F176" s="97"/>
      <c r="G176" s="97"/>
      <c r="H176" s="97"/>
      <c r="I176" s="97"/>
      <c r="J176" s="97"/>
      <c r="K176" s="97"/>
      <c r="L176" s="97"/>
      <c r="M176" s="97"/>
      <c r="N176" s="97"/>
      <c r="O176" s="97"/>
      <c r="P176" s="97"/>
    </row>
    <row r="177" spans="1:32" s="12" customFormat="1" x14ac:dyDescent="0.25">
      <c r="A177"/>
      <c r="B177"/>
      <c r="C177" s="97"/>
      <c r="D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row>
    <row r="182" spans="1:32" s="12" customFormat="1" x14ac:dyDescent="0.25">
      <c r="A182"/>
      <c r="B182"/>
      <c r="C182" s="97"/>
      <c r="D182" s="97"/>
      <c r="E182" s="97"/>
      <c r="F182" s="97"/>
      <c r="G182" s="97"/>
      <c r="H182" s="97"/>
      <c r="I182" s="97"/>
      <c r="J182" s="97"/>
      <c r="K182" s="97"/>
      <c r="L182" s="97"/>
      <c r="M182" s="97"/>
      <c r="N182" s="97"/>
      <c r="O182" s="97"/>
      <c r="P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x14ac:dyDescent="0.25">
      <c r="E185" s="97"/>
      <c r="F185" s="97"/>
      <c r="G185" s="97"/>
      <c r="H185" s="97"/>
      <c r="I185" s="97"/>
      <c r="J185" s="97"/>
      <c r="K185" s="97"/>
      <c r="L185" s="97"/>
      <c r="M185" s="97"/>
      <c r="N185" s="97"/>
      <c r="O185" s="97"/>
      <c r="P185" s="97"/>
    </row>
    <row r="186" spans="1:32" s="12" customFormat="1" x14ac:dyDescent="0.25">
      <c r="A186"/>
      <c r="B186"/>
      <c r="C186" s="97"/>
      <c r="D186" s="97"/>
      <c r="R186"/>
      <c r="S186"/>
      <c r="T186"/>
      <c r="U186"/>
      <c r="V186"/>
      <c r="W186"/>
      <c r="X186"/>
      <c r="Y186"/>
      <c r="Z186"/>
      <c r="AA186"/>
      <c r="AB186"/>
      <c r="AC186"/>
      <c r="AD186"/>
      <c r="AE186"/>
      <c r="AF186"/>
    </row>
    <row r="187" spans="1:3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row>
    <row r="188" spans="1:3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row>
    <row r="189" spans="1:3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row>
    <row r="190" spans="1:3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row>
    <row r="191" spans="1:32" x14ac:dyDescent="0.25">
      <c r="E191" s="97"/>
      <c r="F191" s="97"/>
      <c r="G191" s="97"/>
      <c r="H191" s="97"/>
      <c r="I191" s="97"/>
      <c r="J191" s="97"/>
      <c r="K191" s="97"/>
      <c r="L191" s="97"/>
      <c r="M191" s="97"/>
      <c r="N191" s="97"/>
      <c r="O191" s="97"/>
      <c r="P191" s="97"/>
    </row>
    <row r="194" spans="1:32" s="12" customFormat="1" x14ac:dyDescent="0.25">
      <c r="A194"/>
      <c r="B194"/>
      <c r="C194" s="97"/>
      <c r="D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s="12" customFormat="1" x14ac:dyDescent="0.25">
      <c r="A197"/>
      <c r="B197"/>
      <c r="C197" s="97"/>
      <c r="D197" s="97"/>
      <c r="E197" s="97"/>
      <c r="F197" s="97"/>
      <c r="G197" s="97"/>
      <c r="H197" s="97"/>
      <c r="I197" s="97"/>
      <c r="J197" s="97"/>
      <c r="K197" s="97"/>
      <c r="L197" s="97"/>
      <c r="M197" s="97"/>
      <c r="N197" s="97"/>
      <c r="O197" s="97"/>
      <c r="P197" s="97"/>
      <c r="R197"/>
      <c r="S197"/>
      <c r="T197"/>
      <c r="U197"/>
      <c r="V197"/>
      <c r="W197"/>
      <c r="X197"/>
      <c r="Y197"/>
      <c r="Z197"/>
      <c r="AA197"/>
      <c r="AB197"/>
      <c r="AC197"/>
      <c r="AD197"/>
      <c r="AE197"/>
      <c r="AF197"/>
    </row>
    <row r="198" spans="1:32" s="12" customFormat="1" x14ac:dyDescent="0.25">
      <c r="A198"/>
      <c r="B198"/>
      <c r="C198" s="97"/>
      <c r="D198" s="97"/>
      <c r="E198" s="97"/>
      <c r="F198" s="97"/>
      <c r="G198" s="97"/>
      <c r="H198" s="97"/>
      <c r="I198" s="97"/>
      <c r="J198" s="97"/>
      <c r="K198" s="97"/>
      <c r="L198" s="97"/>
      <c r="M198" s="97"/>
      <c r="N198" s="97"/>
      <c r="O198" s="97"/>
      <c r="P198" s="97"/>
      <c r="R198"/>
      <c r="S198"/>
      <c r="T198"/>
      <c r="U198"/>
      <c r="V198"/>
      <c r="W198"/>
      <c r="X198"/>
      <c r="Y198"/>
      <c r="Z198"/>
      <c r="AA198"/>
      <c r="AB198"/>
      <c r="AC198"/>
      <c r="AD198"/>
      <c r="AE198"/>
      <c r="AF198"/>
    </row>
    <row r="199" spans="1:32" s="12" customFormat="1" x14ac:dyDescent="0.25">
      <c r="A199"/>
      <c r="B199"/>
      <c r="C199" s="97"/>
      <c r="D199" s="97"/>
      <c r="E199" s="97"/>
      <c r="F199" s="97"/>
      <c r="G199" s="97"/>
      <c r="H199" s="97"/>
      <c r="I199" s="97"/>
      <c r="J199" s="97"/>
      <c r="K199" s="97"/>
      <c r="L199" s="97"/>
      <c r="M199" s="97"/>
      <c r="N199" s="97"/>
      <c r="O199" s="97"/>
      <c r="P199" s="97"/>
      <c r="R199"/>
      <c r="S199"/>
      <c r="T199"/>
      <c r="U199"/>
      <c r="V199"/>
      <c r="W199"/>
      <c r="X199"/>
      <c r="Y199"/>
      <c r="Z199"/>
      <c r="AA199"/>
      <c r="AB199"/>
      <c r="AC199"/>
      <c r="AD199"/>
      <c r="AE199"/>
      <c r="AF199"/>
    </row>
    <row r="200" spans="1:32"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c r="AC200"/>
      <c r="AD200"/>
      <c r="AE200"/>
      <c r="AF200"/>
    </row>
    <row r="201" spans="1:32" x14ac:dyDescent="0.25">
      <c r="E201" s="97"/>
      <c r="F201" s="97"/>
      <c r="G201" s="97"/>
      <c r="H201" s="97"/>
      <c r="I201" s="97"/>
      <c r="J201" s="97"/>
      <c r="K201" s="97"/>
      <c r="L201" s="97"/>
      <c r="M201" s="97"/>
      <c r="N201" s="97"/>
      <c r="O201" s="97"/>
      <c r="P201" s="97"/>
    </row>
    <row r="213" spans="1:32" s="12" customFormat="1" x14ac:dyDescent="0.25">
      <c r="A213"/>
      <c r="B213"/>
      <c r="C213" s="97"/>
      <c r="D213" s="97"/>
      <c r="R213"/>
      <c r="S213"/>
      <c r="T213"/>
      <c r="U213"/>
      <c r="V213"/>
      <c r="W213"/>
      <c r="X213"/>
      <c r="Y213"/>
      <c r="Z213"/>
      <c r="AA213"/>
      <c r="AB213"/>
      <c r="AC213"/>
      <c r="AD213"/>
      <c r="AE213"/>
      <c r="AF213"/>
    </row>
    <row r="214" spans="1:32" x14ac:dyDescent="0.25">
      <c r="E214" s="97"/>
      <c r="F214" s="97"/>
      <c r="G214" s="97"/>
      <c r="H214" s="97"/>
      <c r="I214" s="97"/>
      <c r="J214" s="97"/>
      <c r="K214" s="97"/>
      <c r="L214" s="97"/>
      <c r="M214" s="97"/>
      <c r="N214" s="97"/>
      <c r="O214" s="97"/>
      <c r="P214" s="97"/>
    </row>
    <row r="216" spans="1:32" s="12" customFormat="1" x14ac:dyDescent="0.25">
      <c r="A216"/>
      <c r="B216"/>
      <c r="C216" s="97"/>
      <c r="D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s="12" customFormat="1" x14ac:dyDescent="0.25">
      <c r="A221"/>
      <c r="B221"/>
      <c r="C221" s="97"/>
      <c r="D221" s="97"/>
      <c r="E221" s="97"/>
      <c r="F221" s="97"/>
      <c r="G221" s="97"/>
      <c r="H221" s="97"/>
      <c r="I221" s="97"/>
      <c r="J221" s="97"/>
      <c r="K221" s="97"/>
      <c r="L221" s="97"/>
      <c r="M221" s="97"/>
      <c r="N221" s="97"/>
      <c r="O221" s="97"/>
      <c r="P221" s="97"/>
      <c r="R221"/>
      <c r="S221"/>
      <c r="T221"/>
      <c r="U221"/>
      <c r="V221"/>
      <c r="W221"/>
      <c r="X221"/>
      <c r="Y221"/>
      <c r="Z221"/>
      <c r="AA221"/>
      <c r="AB221"/>
      <c r="AC221"/>
      <c r="AD221"/>
      <c r="AE221"/>
      <c r="AF221"/>
    </row>
    <row r="222" spans="1:32"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c r="AC222"/>
      <c r="AD222"/>
      <c r="AE222"/>
      <c r="AF222"/>
    </row>
    <row r="223" spans="1:32"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c r="AC223"/>
      <c r="AD223"/>
      <c r="AE223"/>
      <c r="AF223"/>
    </row>
    <row r="224" spans="1:32"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c r="AC224"/>
      <c r="AD224"/>
      <c r="AE224"/>
      <c r="AF224"/>
    </row>
    <row r="225" spans="5:16" x14ac:dyDescent="0.25">
      <c r="E225" s="97"/>
      <c r="F225" s="97"/>
      <c r="G225" s="97"/>
      <c r="H225" s="97"/>
      <c r="I225" s="97"/>
      <c r="J225" s="97"/>
      <c r="K225" s="97"/>
      <c r="L225" s="97"/>
      <c r="M225" s="97"/>
      <c r="N225" s="97"/>
      <c r="O225" s="97"/>
      <c r="P225" s="97"/>
    </row>
  </sheetData>
  <mergeCells count="7">
    <mergeCell ref="B8:B9"/>
    <mergeCell ref="E8:Q8"/>
    <mergeCell ref="B2:Q2"/>
    <mergeCell ref="B3:Q3"/>
    <mergeCell ref="B4:Q4"/>
    <mergeCell ref="B5:Q5"/>
    <mergeCell ref="B6:Q6"/>
  </mergeCells>
  <conditionalFormatting sqref="R1:R9">
    <cfRule type="containsText" dxfId="1"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148 Q150:Q15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0BEF-555D-4E03-BD38-15943717CDA8}">
  <dimension ref="A2:AF221"/>
  <sheetViews>
    <sheetView showGridLines="0" zoomScale="70" zoomScaleNormal="70" workbookViewId="0">
      <selection activeCell="B8" sqref="B8:B9"/>
    </sheetView>
  </sheetViews>
  <sheetFormatPr defaultColWidth="11.42578125" defaultRowHeight="15" x14ac:dyDescent="0.25"/>
  <cols>
    <col min="1" max="1" width="7.7109375" customWidth="1"/>
    <col min="2" max="2" width="81.85546875" customWidth="1"/>
    <col min="3" max="3" width="18.140625" style="97" customWidth="1"/>
    <col min="4" max="4" width="19.5703125" style="97" hidden="1" customWidth="1"/>
    <col min="5" max="6" width="18.5703125" style="12" customWidth="1"/>
    <col min="7" max="7" width="19.5703125" style="12" hidden="1" customWidth="1"/>
    <col min="8" max="11" width="18.5703125" style="12" hidden="1" customWidth="1"/>
    <col min="12" max="12" width="14.85546875" style="12" hidden="1" customWidth="1"/>
    <col min="13" max="13" width="18.5703125" style="12" hidden="1" customWidth="1"/>
    <col min="14" max="16" width="14.85546875" style="12" hidden="1"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362</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363</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256969074361</v>
      </c>
      <c r="D10" s="127"/>
      <c r="E10" s="127">
        <v>17572648994.439999</v>
      </c>
      <c r="F10" s="127">
        <v>18214991660.100002</v>
      </c>
      <c r="G10" s="127"/>
      <c r="H10" s="127"/>
      <c r="I10" s="127"/>
      <c r="J10" s="127"/>
      <c r="K10" s="127"/>
      <c r="L10" s="127"/>
      <c r="M10" s="127"/>
      <c r="N10" s="127"/>
      <c r="O10" s="127"/>
      <c r="P10" s="127">
        <f>P11+P17+P20+P25</f>
        <v>0</v>
      </c>
      <c r="Q10" s="127">
        <f t="shared" ref="Q10:Q39" si="0">SUM(E10:P10)</f>
        <v>35787640654.540001</v>
      </c>
      <c r="T10" s="12"/>
      <c r="U10" s="12"/>
      <c r="V10" s="12"/>
      <c r="W10" s="5"/>
    </row>
    <row r="11" spans="1:23" x14ac:dyDescent="0.25">
      <c r="B11" s="308" t="s">
        <v>102</v>
      </c>
      <c r="C11" s="128">
        <v>102151484178</v>
      </c>
      <c r="D11" s="128"/>
      <c r="E11" s="128">
        <v>6297565464.8099995</v>
      </c>
      <c r="F11" s="128">
        <v>7395729382.5900011</v>
      </c>
      <c r="G11" s="128"/>
      <c r="H11" s="128"/>
      <c r="I11" s="128"/>
      <c r="J11" s="128"/>
      <c r="K11" s="128"/>
      <c r="L11" s="306"/>
      <c r="M11" s="128"/>
      <c r="N11" s="128"/>
      <c r="O11" s="128"/>
      <c r="P11" s="128">
        <f>SUM(P12:P16)</f>
        <v>0</v>
      </c>
      <c r="Q11" s="128">
        <f t="shared" si="0"/>
        <v>13693294847.400002</v>
      </c>
      <c r="T11" s="12"/>
      <c r="U11" s="12"/>
      <c r="V11" s="12"/>
      <c r="W11" s="5"/>
    </row>
    <row r="12" spans="1:23" x14ac:dyDescent="0.25">
      <c r="B12" s="158" t="s">
        <v>103</v>
      </c>
      <c r="C12" s="129">
        <v>8027164129</v>
      </c>
      <c r="D12" s="129"/>
      <c r="E12" s="133">
        <v>664191196.99000001</v>
      </c>
      <c r="F12" s="133">
        <v>664191194.99000001</v>
      </c>
      <c r="G12" s="133"/>
      <c r="H12" s="133"/>
      <c r="I12" s="133"/>
      <c r="J12" s="133"/>
      <c r="K12" s="133"/>
      <c r="L12" s="307"/>
      <c r="M12" s="133"/>
      <c r="N12" s="133"/>
      <c r="O12" s="133"/>
      <c r="P12" s="133">
        <v>0</v>
      </c>
      <c r="Q12" s="129">
        <f t="shared" si="0"/>
        <v>1328382391.98</v>
      </c>
      <c r="T12" s="12"/>
      <c r="U12" s="12"/>
      <c r="V12" s="12"/>
      <c r="W12" s="5"/>
    </row>
    <row r="13" spans="1:23" x14ac:dyDescent="0.25">
      <c r="B13" s="29" t="s">
        <v>104</v>
      </c>
      <c r="C13" s="129">
        <v>52957815438</v>
      </c>
      <c r="D13" s="129"/>
      <c r="E13" s="133">
        <v>2457074189.2499995</v>
      </c>
      <c r="F13" s="133">
        <v>3376336365.9000006</v>
      </c>
      <c r="G13" s="133"/>
      <c r="H13" s="133"/>
      <c r="I13" s="133"/>
      <c r="J13" s="133"/>
      <c r="K13" s="133"/>
      <c r="L13" s="133"/>
      <c r="M13" s="133"/>
      <c r="N13" s="133"/>
      <c r="O13" s="133"/>
      <c r="P13" s="133">
        <v>0</v>
      </c>
      <c r="Q13" s="129">
        <f t="shared" si="0"/>
        <v>5833410555.1499996</v>
      </c>
      <c r="T13" s="12"/>
      <c r="U13" s="12"/>
      <c r="V13" s="12"/>
      <c r="W13" s="5"/>
    </row>
    <row r="14" spans="1:23" x14ac:dyDescent="0.25">
      <c r="B14" s="29" t="s">
        <v>247</v>
      </c>
      <c r="C14" s="129">
        <v>29452658980</v>
      </c>
      <c r="D14" s="129"/>
      <c r="E14" s="129">
        <v>2227305537.21</v>
      </c>
      <c r="F14" s="129">
        <v>2405845381.23</v>
      </c>
      <c r="G14" s="129"/>
      <c r="H14" s="129"/>
      <c r="I14" s="129"/>
      <c r="J14" s="129"/>
      <c r="K14" s="129"/>
      <c r="L14" s="129"/>
      <c r="M14" s="129"/>
      <c r="N14" s="129"/>
      <c r="O14" s="129"/>
      <c r="P14" s="129">
        <v>0</v>
      </c>
      <c r="Q14" s="129">
        <f t="shared" si="0"/>
        <v>4633150918.4400005</v>
      </c>
      <c r="T14" s="12"/>
      <c r="U14" s="12"/>
      <c r="V14" s="12"/>
      <c r="W14" s="5"/>
    </row>
    <row r="15" spans="1:23" x14ac:dyDescent="0.25">
      <c r="B15" s="29" t="s">
        <v>228</v>
      </c>
      <c r="C15" s="129">
        <v>10858756737</v>
      </c>
      <c r="D15" s="129"/>
      <c r="E15" s="129">
        <v>904896382</v>
      </c>
      <c r="F15" s="129">
        <v>904896382</v>
      </c>
      <c r="G15" s="129"/>
      <c r="H15" s="129"/>
      <c r="I15" s="129"/>
      <c r="J15" s="129"/>
      <c r="K15" s="129"/>
      <c r="L15" s="129"/>
      <c r="M15" s="129"/>
      <c r="N15" s="129"/>
      <c r="O15" s="129"/>
      <c r="P15" s="129">
        <v>0</v>
      </c>
      <c r="Q15" s="129">
        <f t="shared" si="0"/>
        <v>1809792764</v>
      </c>
      <c r="T15" s="105"/>
      <c r="U15" s="105"/>
      <c r="V15" s="105"/>
      <c r="W15" s="5"/>
    </row>
    <row r="16" spans="1:23" x14ac:dyDescent="0.25">
      <c r="B16" s="29" t="s">
        <v>307</v>
      </c>
      <c r="C16" s="129">
        <v>855088894</v>
      </c>
      <c r="D16" s="129"/>
      <c r="E16" s="129">
        <v>44098159.359999999</v>
      </c>
      <c r="F16" s="129">
        <v>44460058.469999999</v>
      </c>
      <c r="G16" s="129"/>
      <c r="H16" s="129"/>
      <c r="I16" s="129"/>
      <c r="J16" s="129"/>
      <c r="K16" s="129"/>
      <c r="L16" s="129"/>
      <c r="M16" s="129"/>
      <c r="N16" s="129"/>
      <c r="O16" s="129"/>
      <c r="P16" s="129"/>
      <c r="Q16" s="129">
        <f t="shared" si="0"/>
        <v>88558217.829999998</v>
      </c>
      <c r="T16" s="105"/>
      <c r="U16" s="105"/>
      <c r="V16" s="105"/>
      <c r="W16" s="5"/>
    </row>
    <row r="17" spans="2:29" x14ac:dyDescent="0.25">
      <c r="B17" s="28" t="s">
        <v>108</v>
      </c>
      <c r="C17" s="128">
        <v>15009549215</v>
      </c>
      <c r="D17" s="128"/>
      <c r="E17" s="128">
        <v>843740239.03999996</v>
      </c>
      <c r="F17" s="128">
        <v>961744259.32999992</v>
      </c>
      <c r="G17" s="128"/>
      <c r="H17" s="128"/>
      <c r="I17" s="128"/>
      <c r="J17" s="128"/>
      <c r="K17" s="128"/>
      <c r="L17" s="128"/>
      <c r="M17" s="128"/>
      <c r="N17" s="128"/>
      <c r="O17" s="128"/>
      <c r="P17" s="128">
        <f>SUM(P18:P19)</f>
        <v>0</v>
      </c>
      <c r="Q17" s="128">
        <f t="shared" si="0"/>
        <v>1805484498.3699999</v>
      </c>
      <c r="T17" s="105"/>
      <c r="U17" s="105"/>
      <c r="V17" s="105"/>
      <c r="W17" s="5"/>
    </row>
    <row r="18" spans="2:29" x14ac:dyDescent="0.25">
      <c r="B18" s="29" t="s">
        <v>248</v>
      </c>
      <c r="C18" s="129">
        <v>5102968644</v>
      </c>
      <c r="D18" s="129"/>
      <c r="E18" s="133">
        <v>142609536.31</v>
      </c>
      <c r="F18" s="133">
        <v>185169496.56999999</v>
      </c>
      <c r="G18" s="133"/>
      <c r="H18" s="133"/>
      <c r="I18" s="133"/>
      <c r="J18" s="133"/>
      <c r="K18" s="133"/>
      <c r="L18" s="133"/>
      <c r="M18" s="133"/>
      <c r="N18" s="133"/>
      <c r="O18" s="133"/>
      <c r="P18" s="133">
        <v>0</v>
      </c>
      <c r="Q18" s="129">
        <f t="shared" si="0"/>
        <v>327779032.88</v>
      </c>
      <c r="T18" s="105"/>
      <c r="U18" s="105"/>
      <c r="V18" s="105"/>
      <c r="W18" s="5"/>
    </row>
    <row r="19" spans="2:29" x14ac:dyDescent="0.25">
      <c r="B19" s="29" t="s">
        <v>110</v>
      </c>
      <c r="C19" s="129">
        <v>9906580571</v>
      </c>
      <c r="D19" s="129"/>
      <c r="E19" s="133">
        <v>701130702.73000002</v>
      </c>
      <c r="F19" s="133">
        <v>776574762.75999999</v>
      </c>
      <c r="G19" s="133"/>
      <c r="H19" s="133"/>
      <c r="I19" s="133"/>
      <c r="J19" s="133"/>
      <c r="K19" s="133"/>
      <c r="L19" s="133"/>
      <c r="M19" s="133"/>
      <c r="N19" s="133"/>
      <c r="O19" s="133"/>
      <c r="P19" s="133">
        <v>0</v>
      </c>
      <c r="Q19" s="129">
        <f t="shared" si="0"/>
        <v>1477705465.49</v>
      </c>
      <c r="T19" s="104"/>
      <c r="U19" s="104"/>
      <c r="V19" s="104"/>
      <c r="W19" s="5"/>
    </row>
    <row r="20" spans="2:29" x14ac:dyDescent="0.25">
      <c r="B20" s="28" t="s">
        <v>112</v>
      </c>
      <c r="C20" s="128">
        <v>55750231755</v>
      </c>
      <c r="D20" s="128"/>
      <c r="E20" s="128">
        <v>4161979098.4900002</v>
      </c>
      <c r="F20" s="128">
        <v>3796101827.5899997</v>
      </c>
      <c r="G20" s="128"/>
      <c r="H20" s="128"/>
      <c r="I20" s="128"/>
      <c r="J20" s="128"/>
      <c r="K20" s="128"/>
      <c r="L20" s="128"/>
      <c r="M20" s="128"/>
      <c r="N20" s="128"/>
      <c r="O20" s="128"/>
      <c r="P20" s="128">
        <f>SUM(P21:P24)</f>
        <v>0</v>
      </c>
      <c r="Q20" s="128">
        <f t="shared" si="0"/>
        <v>7958080926.0799999</v>
      </c>
      <c r="T20" s="105"/>
      <c r="U20" s="105"/>
      <c r="V20" s="105"/>
      <c r="W20" s="5"/>
    </row>
    <row r="21" spans="2:29" x14ac:dyDescent="0.25">
      <c r="B21" s="29" t="s">
        <v>113</v>
      </c>
      <c r="C21" s="129">
        <v>51534148443</v>
      </c>
      <c r="D21" s="129"/>
      <c r="E21" s="133">
        <v>3657138666.1199999</v>
      </c>
      <c r="F21" s="133">
        <v>3630710754.3200002</v>
      </c>
      <c r="G21" s="133"/>
      <c r="H21" s="133"/>
      <c r="I21" s="133"/>
      <c r="J21" s="133"/>
      <c r="K21" s="133"/>
      <c r="L21" s="133"/>
      <c r="M21" s="133"/>
      <c r="N21" s="133"/>
      <c r="O21" s="133"/>
      <c r="P21" s="133">
        <v>0</v>
      </c>
      <c r="Q21" s="129">
        <f t="shared" si="0"/>
        <v>7287849420.4400005</v>
      </c>
      <c r="T21" s="12"/>
      <c r="U21" s="12"/>
      <c r="V21" s="12"/>
      <c r="W21" s="5"/>
    </row>
    <row r="22" spans="2:29" x14ac:dyDescent="0.25">
      <c r="B22" s="29" t="s">
        <v>343</v>
      </c>
      <c r="C22" s="129">
        <v>3838533234</v>
      </c>
      <c r="D22" s="129"/>
      <c r="E22" s="133">
        <v>481990654.79999995</v>
      </c>
      <c r="F22" s="133">
        <v>140060197.22</v>
      </c>
      <c r="G22" s="133"/>
      <c r="H22" s="133"/>
      <c r="I22" s="133"/>
      <c r="J22" s="133"/>
      <c r="K22" s="133"/>
      <c r="L22" s="133"/>
      <c r="M22" s="133"/>
      <c r="N22" s="133"/>
      <c r="O22" s="133"/>
      <c r="P22" s="133">
        <v>0</v>
      </c>
      <c r="Q22" s="129">
        <f t="shared" si="0"/>
        <v>622050852.01999998</v>
      </c>
      <c r="T22" s="12"/>
      <c r="U22" s="12"/>
      <c r="V22" s="12"/>
      <c r="W22" s="5"/>
    </row>
    <row r="23" spans="2:29" x14ac:dyDescent="0.25">
      <c r="B23" s="29" t="s">
        <v>345</v>
      </c>
      <c r="C23" s="129">
        <v>296441158</v>
      </c>
      <c r="D23" s="129"/>
      <c r="E23" s="133">
        <v>17766876.879999999</v>
      </c>
      <c r="F23" s="133">
        <v>18405062.350000001</v>
      </c>
      <c r="G23" s="133"/>
      <c r="H23" s="133"/>
      <c r="I23" s="133"/>
      <c r="J23" s="133"/>
      <c r="K23" s="133"/>
      <c r="L23" s="133"/>
      <c r="M23" s="133"/>
      <c r="N23" s="133"/>
      <c r="O23" s="133"/>
      <c r="P23" s="133"/>
      <c r="Q23" s="129">
        <f t="shared" si="0"/>
        <v>36171939.230000004</v>
      </c>
      <c r="T23" s="12"/>
      <c r="U23" s="12"/>
      <c r="V23" s="12"/>
      <c r="W23" s="5"/>
    </row>
    <row r="24" spans="2:29" x14ac:dyDescent="0.25">
      <c r="B24" s="7" t="s">
        <v>250</v>
      </c>
      <c r="C24" s="129">
        <v>81108920</v>
      </c>
      <c r="D24" s="129"/>
      <c r="E24" s="129">
        <v>5082900.6900000004</v>
      </c>
      <c r="F24" s="129">
        <v>6925813.7000000002</v>
      </c>
      <c r="G24" s="129"/>
      <c r="H24" s="129"/>
      <c r="I24" s="129"/>
      <c r="J24" s="129"/>
      <c r="K24" s="129"/>
      <c r="L24" s="129"/>
      <c r="M24" s="129"/>
      <c r="N24" s="129"/>
      <c r="O24" s="129"/>
      <c r="P24" s="133">
        <v>0</v>
      </c>
      <c r="Q24" s="129">
        <f t="shared" si="0"/>
        <v>12008714.390000001</v>
      </c>
      <c r="T24" s="12"/>
      <c r="U24" s="12"/>
      <c r="V24" s="12"/>
      <c r="W24" s="5"/>
    </row>
    <row r="25" spans="2:29" x14ac:dyDescent="0.25">
      <c r="B25" s="28" t="s">
        <v>116</v>
      </c>
      <c r="C25" s="128">
        <v>84057809213</v>
      </c>
      <c r="D25" s="128"/>
      <c r="E25" s="128">
        <v>6269364192.0999994</v>
      </c>
      <c r="F25" s="128">
        <v>6061416190.5900002</v>
      </c>
      <c r="G25" s="128"/>
      <c r="H25" s="128"/>
      <c r="I25" s="128"/>
      <c r="J25" s="128"/>
      <c r="K25" s="128"/>
      <c r="L25" s="128"/>
      <c r="M25" s="128"/>
      <c r="N25" s="128"/>
      <c r="O25" s="128"/>
      <c r="P25" s="128">
        <f>SUM(P26:P32)</f>
        <v>0</v>
      </c>
      <c r="Q25" s="128">
        <f t="shared" si="0"/>
        <v>12330780382.689999</v>
      </c>
      <c r="T25" s="12"/>
      <c r="U25" s="12"/>
      <c r="V25" s="12"/>
      <c r="W25" s="5"/>
    </row>
    <row r="26" spans="2:29" x14ac:dyDescent="0.25">
      <c r="B26" s="29" t="s">
        <v>117</v>
      </c>
      <c r="C26" s="129">
        <v>39543819862</v>
      </c>
      <c r="D26" s="129"/>
      <c r="E26" s="133">
        <v>2491457702.7199998</v>
      </c>
      <c r="F26" s="133">
        <v>2763010575.4299998</v>
      </c>
      <c r="G26" s="133"/>
      <c r="H26" s="133"/>
      <c r="I26" s="133"/>
      <c r="J26" s="133"/>
      <c r="K26" s="133"/>
      <c r="L26" s="133"/>
      <c r="M26" s="133"/>
      <c r="N26" s="133"/>
      <c r="O26" s="133"/>
      <c r="P26" s="129">
        <v>0</v>
      </c>
      <c r="Q26" s="129">
        <f t="shared" si="0"/>
        <v>5254468278.1499996</v>
      </c>
      <c r="T26" s="12"/>
      <c r="U26" s="12"/>
      <c r="V26" s="12"/>
      <c r="W26" s="5"/>
    </row>
    <row r="27" spans="2:29" x14ac:dyDescent="0.25">
      <c r="B27" s="29" t="s">
        <v>274</v>
      </c>
      <c r="C27" s="129">
        <v>1394684725</v>
      </c>
      <c r="D27" s="129"/>
      <c r="E27" s="133">
        <v>78229611.439999998</v>
      </c>
      <c r="F27" s="133">
        <v>84570653.579999998</v>
      </c>
      <c r="G27" s="133"/>
      <c r="H27" s="133"/>
      <c r="I27" s="133"/>
      <c r="J27" s="133"/>
      <c r="K27" s="133"/>
      <c r="L27" s="133"/>
      <c r="M27" s="133"/>
      <c r="N27" s="133"/>
      <c r="O27" s="133"/>
      <c r="P27" s="129">
        <v>0</v>
      </c>
      <c r="Q27" s="129">
        <f t="shared" si="0"/>
        <v>162800265.01999998</v>
      </c>
      <c r="T27" s="12"/>
      <c r="U27" s="12"/>
      <c r="V27" s="12"/>
      <c r="W27" s="5"/>
    </row>
    <row r="28" spans="2:29" x14ac:dyDescent="0.25">
      <c r="B28" s="29" t="s">
        <v>118</v>
      </c>
      <c r="C28" s="129">
        <v>29123951403</v>
      </c>
      <c r="D28" s="129"/>
      <c r="E28" s="133">
        <v>2405078428.02</v>
      </c>
      <c r="F28" s="133">
        <v>2100990539.03</v>
      </c>
      <c r="G28" s="133"/>
      <c r="H28" s="133"/>
      <c r="I28" s="133"/>
      <c r="J28" s="133"/>
      <c r="K28" s="133"/>
      <c r="L28" s="133"/>
      <c r="M28" s="133"/>
      <c r="N28" s="133"/>
      <c r="O28" s="133"/>
      <c r="P28" s="129">
        <v>0</v>
      </c>
      <c r="Q28" s="129">
        <f t="shared" si="0"/>
        <v>4506068967.0500002</v>
      </c>
      <c r="T28" s="12"/>
      <c r="U28" s="12"/>
      <c r="V28" s="12"/>
      <c r="W28" s="5"/>
    </row>
    <row r="29" spans="2:29" x14ac:dyDescent="0.25">
      <c r="B29" s="29" t="s">
        <v>119</v>
      </c>
      <c r="C29" s="129">
        <v>3220295124</v>
      </c>
      <c r="D29" s="129"/>
      <c r="E29" s="133">
        <v>875011208.23000002</v>
      </c>
      <c r="F29" s="133">
        <v>385373356.94</v>
      </c>
      <c r="G29" s="133"/>
      <c r="H29" s="133"/>
      <c r="I29" s="133"/>
      <c r="J29" s="133"/>
      <c r="K29" s="133"/>
      <c r="L29" s="133"/>
      <c r="M29" s="133"/>
      <c r="N29" s="133"/>
      <c r="O29" s="133"/>
      <c r="P29" s="129">
        <v>0</v>
      </c>
      <c r="Q29" s="129">
        <f t="shared" si="0"/>
        <v>1260384565.1700001</v>
      </c>
      <c r="T29" s="12"/>
      <c r="U29" s="12"/>
      <c r="V29" s="12"/>
      <c r="W29" s="5"/>
    </row>
    <row r="30" spans="2:29" x14ac:dyDescent="0.25">
      <c r="B30" s="29" t="s">
        <v>120</v>
      </c>
      <c r="C30" s="129">
        <v>5672580954</v>
      </c>
      <c r="D30" s="129"/>
      <c r="E30" s="133">
        <v>220656699.94000003</v>
      </c>
      <c r="F30" s="133">
        <v>508062061.64000005</v>
      </c>
      <c r="G30" s="133"/>
      <c r="H30" s="133"/>
      <c r="I30" s="133"/>
      <c r="J30" s="133"/>
      <c r="K30" s="133"/>
      <c r="L30" s="133"/>
      <c r="M30" s="133"/>
      <c r="N30" s="133"/>
      <c r="O30" s="133"/>
      <c r="P30" s="129">
        <v>0</v>
      </c>
      <c r="Q30" s="129">
        <f t="shared" si="0"/>
        <v>728718761.58000004</v>
      </c>
      <c r="T30" s="12"/>
      <c r="U30" s="12"/>
      <c r="V30" s="12"/>
      <c r="W30" s="5"/>
    </row>
    <row r="31" spans="2:29" x14ac:dyDescent="0.25">
      <c r="B31" s="29" t="s">
        <v>310</v>
      </c>
      <c r="C31" s="129">
        <v>68949757</v>
      </c>
      <c r="D31" s="129"/>
      <c r="E31" s="133">
        <v>5745813</v>
      </c>
      <c r="F31" s="133">
        <v>5745813</v>
      </c>
      <c r="G31" s="133"/>
      <c r="H31" s="133"/>
      <c r="I31" s="133"/>
      <c r="J31" s="133"/>
      <c r="K31" s="133"/>
      <c r="L31" s="133"/>
      <c r="M31" s="133"/>
      <c r="N31" s="133"/>
      <c r="O31" s="133"/>
      <c r="P31" s="129"/>
      <c r="Q31" s="129">
        <f t="shared" si="0"/>
        <v>11491626</v>
      </c>
      <c r="T31" s="12"/>
      <c r="U31" s="12"/>
      <c r="V31" s="12"/>
      <c r="W31" s="5"/>
    </row>
    <row r="32" spans="2:29" ht="30" x14ac:dyDescent="0.25">
      <c r="B32" s="23" t="s">
        <v>251</v>
      </c>
      <c r="C32" s="129">
        <v>5033527388</v>
      </c>
      <c r="D32" s="129"/>
      <c r="E32" s="133">
        <v>193184728.75</v>
      </c>
      <c r="F32" s="133">
        <v>213663190.97</v>
      </c>
      <c r="G32" s="133"/>
      <c r="H32" s="133"/>
      <c r="I32" s="133"/>
      <c r="J32" s="133"/>
      <c r="K32" s="133"/>
      <c r="L32" s="133"/>
      <c r="M32" s="133"/>
      <c r="N32" s="133"/>
      <c r="O32" s="133"/>
      <c r="P32" s="129">
        <v>0</v>
      </c>
      <c r="Q32" s="129">
        <f t="shared" si="0"/>
        <v>406847919.72000003</v>
      </c>
      <c r="T32" s="12"/>
      <c r="U32" s="12"/>
      <c r="V32" s="12"/>
      <c r="W32" s="5"/>
      <c r="AB32" s="117"/>
      <c r="AC32" s="117"/>
    </row>
    <row r="33" spans="2:29" x14ac:dyDescent="0.25">
      <c r="B33" s="24" t="s">
        <v>122</v>
      </c>
      <c r="C33" s="140">
        <v>249200443837</v>
      </c>
      <c r="D33" s="140"/>
      <c r="E33" s="127">
        <v>13939759908.950001</v>
      </c>
      <c r="F33" s="127">
        <v>22348186456.929996</v>
      </c>
      <c r="G33" s="127"/>
      <c r="H33" s="127"/>
      <c r="I33" s="127"/>
      <c r="J33" s="127"/>
      <c r="K33" s="127"/>
      <c r="L33" s="127"/>
      <c r="M33" s="127"/>
      <c r="N33" s="127"/>
      <c r="O33" s="127"/>
      <c r="P33" s="127">
        <f>P34+P38+P44+P46+P52+P55+P61+P63+P65</f>
        <v>0</v>
      </c>
      <c r="Q33" s="127">
        <f t="shared" si="0"/>
        <v>36287946365.879997</v>
      </c>
      <c r="T33" s="12"/>
      <c r="U33" s="12"/>
      <c r="V33" s="12"/>
      <c r="W33" s="5"/>
      <c r="AB33" s="117"/>
      <c r="AC33" s="117"/>
    </row>
    <row r="34" spans="2:29" x14ac:dyDescent="0.25">
      <c r="B34" s="28" t="s">
        <v>275</v>
      </c>
      <c r="C34" s="132">
        <v>22840302147</v>
      </c>
      <c r="D34" s="132"/>
      <c r="E34" s="128">
        <v>899717284.09000003</v>
      </c>
      <c r="F34" s="128">
        <v>915162609.52999985</v>
      </c>
      <c r="G34" s="128"/>
      <c r="H34" s="128"/>
      <c r="I34" s="128"/>
      <c r="J34" s="128"/>
      <c r="K34" s="128"/>
      <c r="L34" s="128"/>
      <c r="M34" s="128"/>
      <c r="N34" s="128"/>
      <c r="O34" s="128"/>
      <c r="P34" s="128">
        <f>SUM(P35:P36)</f>
        <v>0</v>
      </c>
      <c r="Q34" s="128">
        <f t="shared" si="0"/>
        <v>1814879893.6199999</v>
      </c>
      <c r="T34" s="12"/>
      <c r="U34" s="12"/>
      <c r="V34" s="12"/>
      <c r="W34" s="5"/>
      <c r="AB34" s="117"/>
      <c r="AC34" s="117"/>
    </row>
    <row r="35" spans="2:29" x14ac:dyDescent="0.25">
      <c r="B35" s="29" t="s">
        <v>124</v>
      </c>
      <c r="C35" s="133">
        <v>20922831438</v>
      </c>
      <c r="D35" s="133"/>
      <c r="E35" s="133">
        <v>815493454.91000009</v>
      </c>
      <c r="F35" s="133">
        <v>810282014.83999991</v>
      </c>
      <c r="G35" s="133"/>
      <c r="H35" s="133"/>
      <c r="I35" s="133"/>
      <c r="J35" s="133"/>
      <c r="K35" s="133"/>
      <c r="L35" s="133"/>
      <c r="M35" s="133"/>
      <c r="N35" s="133"/>
      <c r="O35" s="133"/>
      <c r="P35" s="133">
        <v>0</v>
      </c>
      <c r="Q35" s="129">
        <f t="shared" si="0"/>
        <v>1625775469.75</v>
      </c>
      <c r="T35" s="12"/>
      <c r="U35" s="12"/>
      <c r="V35" s="12"/>
      <c r="W35" s="5"/>
      <c r="AB35" s="117"/>
      <c r="AC35" s="117"/>
    </row>
    <row r="36" spans="2:29" x14ac:dyDescent="0.25">
      <c r="B36" s="29" t="s">
        <v>125</v>
      </c>
      <c r="C36" s="133">
        <v>1670312352</v>
      </c>
      <c r="D36" s="133"/>
      <c r="E36" s="133">
        <v>75290071</v>
      </c>
      <c r="F36" s="133">
        <v>94016357.280000001</v>
      </c>
      <c r="G36" s="133"/>
      <c r="H36" s="133"/>
      <c r="I36" s="133"/>
      <c r="J36" s="133"/>
      <c r="K36" s="133"/>
      <c r="L36" s="133"/>
      <c r="M36" s="133"/>
      <c r="N36" s="133"/>
      <c r="O36" s="133"/>
      <c r="P36" s="133">
        <v>0</v>
      </c>
      <c r="Q36" s="129">
        <f t="shared" si="0"/>
        <v>169306428.28</v>
      </c>
      <c r="T36" s="12"/>
      <c r="U36" s="12"/>
      <c r="V36" s="12"/>
      <c r="W36" s="5"/>
      <c r="AB36" s="117"/>
      <c r="AC36" s="117"/>
    </row>
    <row r="37" spans="2:29" x14ac:dyDescent="0.25">
      <c r="B37" s="29" t="s">
        <v>311</v>
      </c>
      <c r="C37" s="133">
        <v>247158357</v>
      </c>
      <c r="D37" s="133"/>
      <c r="E37" s="133">
        <v>8933758.1799999997</v>
      </c>
      <c r="F37" s="133">
        <v>10864237.41</v>
      </c>
      <c r="G37" s="133"/>
      <c r="H37" s="133"/>
      <c r="I37" s="133"/>
      <c r="J37" s="133"/>
      <c r="K37" s="133"/>
      <c r="L37" s="133"/>
      <c r="M37" s="133"/>
      <c r="N37" s="133"/>
      <c r="O37" s="133"/>
      <c r="P37" s="133"/>
      <c r="Q37" s="129">
        <f t="shared" si="0"/>
        <v>19797995.59</v>
      </c>
      <c r="T37" s="12"/>
      <c r="U37" s="12"/>
      <c r="V37" s="12"/>
      <c r="W37" s="5"/>
      <c r="AB37" s="117"/>
      <c r="AC37" s="117"/>
    </row>
    <row r="38" spans="2:29" x14ac:dyDescent="0.25">
      <c r="B38" s="28" t="s">
        <v>126</v>
      </c>
      <c r="C38" s="132">
        <v>19229327493</v>
      </c>
      <c r="D38" s="132"/>
      <c r="E38" s="128">
        <v>732763586.53999996</v>
      </c>
      <c r="F38" s="128">
        <v>1043345039.79</v>
      </c>
      <c r="G38" s="128"/>
      <c r="H38" s="128"/>
      <c r="I38" s="128"/>
      <c r="J38" s="128"/>
      <c r="K38" s="128"/>
      <c r="L38" s="128"/>
      <c r="M38" s="128"/>
      <c r="N38" s="128"/>
      <c r="O38" s="128"/>
      <c r="P38" s="128">
        <f>SUM(P39:P40)</f>
        <v>0</v>
      </c>
      <c r="Q38" s="128">
        <f t="shared" si="0"/>
        <v>1776108626.3299999</v>
      </c>
      <c r="T38" s="12"/>
      <c r="U38" s="12"/>
      <c r="V38" s="12"/>
      <c r="W38" s="5"/>
      <c r="AB38" s="117"/>
      <c r="AC38" s="117"/>
    </row>
    <row r="39" spans="2:29" x14ac:dyDescent="0.25">
      <c r="B39" s="29" t="s">
        <v>127</v>
      </c>
      <c r="C39" s="133">
        <v>10225165399</v>
      </c>
      <c r="D39" s="133"/>
      <c r="E39" s="133">
        <v>371593692.47999996</v>
      </c>
      <c r="F39" s="133">
        <v>446261453.00999999</v>
      </c>
      <c r="G39" s="133"/>
      <c r="H39" s="133"/>
      <c r="I39" s="133"/>
      <c r="J39" s="133"/>
      <c r="K39" s="133"/>
      <c r="L39" s="133"/>
      <c r="M39" s="133"/>
      <c r="N39" s="133"/>
      <c r="O39" s="133"/>
      <c r="P39" s="133">
        <v>0</v>
      </c>
      <c r="Q39" s="129">
        <f t="shared" si="0"/>
        <v>817855145.49000001</v>
      </c>
      <c r="T39" s="12"/>
      <c r="U39" s="12"/>
      <c r="V39" s="12"/>
      <c r="W39" s="5"/>
      <c r="AB39" s="117"/>
      <c r="AC39" s="117"/>
    </row>
    <row r="40" spans="2:29" x14ac:dyDescent="0.25">
      <c r="B40" s="29" t="s">
        <v>128</v>
      </c>
      <c r="C40" s="133">
        <v>144925000</v>
      </c>
      <c r="D40" s="133"/>
      <c r="E40" s="133">
        <v>14566739.75</v>
      </c>
      <c r="F40" s="133">
        <v>14294937.73</v>
      </c>
      <c r="G40" s="133"/>
      <c r="H40" s="133"/>
      <c r="I40" s="133"/>
      <c r="J40" s="133"/>
      <c r="K40" s="133"/>
      <c r="L40" s="133"/>
      <c r="M40" s="133"/>
      <c r="N40" s="133"/>
      <c r="O40" s="133"/>
      <c r="P40" s="133">
        <v>0</v>
      </c>
      <c r="Q40" s="129">
        <f t="shared" ref="Q40:Q101" si="1">SUM(E40:P40)</f>
        <v>28861677.48</v>
      </c>
      <c r="T40" s="12"/>
      <c r="U40" s="12"/>
      <c r="V40" s="12"/>
      <c r="W40" s="5"/>
      <c r="AB40" s="117"/>
      <c r="AC40" s="117"/>
    </row>
    <row r="41" spans="2:29" x14ac:dyDescent="0.25">
      <c r="B41" s="29" t="s">
        <v>346</v>
      </c>
      <c r="C41" s="133">
        <v>100000000</v>
      </c>
      <c r="D41" s="133"/>
      <c r="E41" s="133">
        <v>0</v>
      </c>
      <c r="F41" s="133"/>
      <c r="G41" s="133"/>
      <c r="H41" s="133"/>
      <c r="I41" s="133"/>
      <c r="J41" s="133"/>
      <c r="K41" s="133"/>
      <c r="L41" s="133"/>
      <c r="M41" s="133"/>
      <c r="N41" s="133"/>
      <c r="O41" s="133"/>
      <c r="P41" s="133"/>
      <c r="Q41" s="129">
        <f t="shared" si="1"/>
        <v>0</v>
      </c>
      <c r="T41" s="12"/>
      <c r="U41" s="12"/>
      <c r="V41" s="12"/>
      <c r="W41" s="5"/>
      <c r="AB41" s="117"/>
      <c r="AC41" s="117"/>
    </row>
    <row r="42" spans="2:29" x14ac:dyDescent="0.25">
      <c r="B42" s="29" t="s">
        <v>312</v>
      </c>
      <c r="C42" s="133">
        <v>977523771</v>
      </c>
      <c r="D42" s="133"/>
      <c r="E42" s="133">
        <v>17989757.43</v>
      </c>
      <c r="F42" s="133">
        <v>60084262.25</v>
      </c>
      <c r="G42" s="133"/>
      <c r="H42" s="133"/>
      <c r="I42" s="133"/>
      <c r="J42" s="133"/>
      <c r="K42" s="133"/>
      <c r="L42" s="133"/>
      <c r="M42" s="133"/>
      <c r="N42" s="133"/>
      <c r="O42" s="133"/>
      <c r="P42" s="133"/>
      <c r="Q42" s="129">
        <f t="shared" si="1"/>
        <v>78074019.680000007</v>
      </c>
      <c r="T42" s="12"/>
      <c r="U42" s="12"/>
      <c r="V42" s="12"/>
      <c r="W42" s="5"/>
      <c r="AB42" s="117"/>
      <c r="AC42" s="117"/>
    </row>
    <row r="43" spans="2:29" x14ac:dyDescent="0.25">
      <c r="B43" s="29" t="s">
        <v>129</v>
      </c>
      <c r="C43" s="133">
        <v>7781713323</v>
      </c>
      <c r="D43" s="133"/>
      <c r="E43" s="133">
        <v>328613396.88</v>
      </c>
      <c r="F43" s="133">
        <v>522704386.80000001</v>
      </c>
      <c r="G43" s="133"/>
      <c r="H43" s="133"/>
      <c r="I43" s="133"/>
      <c r="J43" s="133"/>
      <c r="K43" s="133"/>
      <c r="L43" s="133"/>
      <c r="M43" s="133"/>
      <c r="N43" s="133"/>
      <c r="O43" s="133"/>
      <c r="P43" s="133"/>
      <c r="Q43" s="129">
        <f t="shared" si="1"/>
        <v>851317783.68000007</v>
      </c>
      <c r="T43" s="12"/>
      <c r="U43" s="12"/>
      <c r="V43" s="12"/>
      <c r="W43" s="5"/>
      <c r="AB43" s="117"/>
      <c r="AC43" s="117"/>
    </row>
    <row r="44" spans="2:29" x14ac:dyDescent="0.25">
      <c r="B44" s="28" t="s">
        <v>130</v>
      </c>
      <c r="C44" s="132">
        <v>6975321990</v>
      </c>
      <c r="D44" s="132"/>
      <c r="E44" s="128">
        <v>225473958.63999999</v>
      </c>
      <c r="F44" s="128">
        <v>1220571612.1400001</v>
      </c>
      <c r="G44" s="128"/>
      <c r="H44" s="128"/>
      <c r="I44" s="128"/>
      <c r="J44" s="128"/>
      <c r="K44" s="128"/>
      <c r="L44" s="128"/>
      <c r="M44" s="128"/>
      <c r="N44" s="128"/>
      <c r="O44" s="128"/>
      <c r="P44" s="128">
        <f>SUM(P45)</f>
        <v>0</v>
      </c>
      <c r="Q44" s="128">
        <f t="shared" si="1"/>
        <v>1446045570.7800002</v>
      </c>
      <c r="T44" s="12"/>
      <c r="U44" s="12"/>
      <c r="V44" s="12"/>
      <c r="W44" s="5"/>
      <c r="AB44" s="117"/>
      <c r="AC44" s="117"/>
    </row>
    <row r="45" spans="2:29" x14ac:dyDescent="0.25">
      <c r="B45" s="29" t="s">
        <v>131</v>
      </c>
      <c r="C45" s="133">
        <v>6975321990</v>
      </c>
      <c r="D45" s="133"/>
      <c r="E45" s="133">
        <v>225473958.63999999</v>
      </c>
      <c r="F45" s="133">
        <v>1220571612.1400001</v>
      </c>
      <c r="G45" s="133"/>
      <c r="H45" s="133"/>
      <c r="I45" s="133"/>
      <c r="J45" s="133"/>
      <c r="K45" s="133"/>
      <c r="L45" s="133"/>
      <c r="M45" s="133"/>
      <c r="N45" s="133"/>
      <c r="O45" s="133"/>
      <c r="P45" s="133">
        <v>0</v>
      </c>
      <c r="Q45" s="129">
        <f t="shared" si="1"/>
        <v>1446045570.7800002</v>
      </c>
      <c r="T45" s="12"/>
      <c r="U45" s="12"/>
      <c r="V45" s="12"/>
      <c r="W45" s="5"/>
      <c r="AB45" s="117"/>
      <c r="AC45" s="117"/>
    </row>
    <row r="46" spans="2:29" x14ac:dyDescent="0.25">
      <c r="B46" s="28" t="s">
        <v>276</v>
      </c>
      <c r="C46" s="132">
        <v>95599385504</v>
      </c>
      <c r="D46" s="132"/>
      <c r="E46" s="132">
        <v>7311715778.0500002</v>
      </c>
      <c r="F46" s="132">
        <v>10213249866.52</v>
      </c>
      <c r="G46" s="132"/>
      <c r="H46" s="132"/>
      <c r="I46" s="132"/>
      <c r="J46" s="132"/>
      <c r="K46" s="132"/>
      <c r="L46" s="132"/>
      <c r="M46" s="132"/>
      <c r="N46" s="132"/>
      <c r="O46" s="132"/>
      <c r="P46" s="132">
        <f>SUM(P47:P48)</f>
        <v>0</v>
      </c>
      <c r="Q46" s="128">
        <f t="shared" si="1"/>
        <v>17524965644.57</v>
      </c>
      <c r="T46" s="12"/>
      <c r="U46" s="12"/>
      <c r="V46" s="12"/>
      <c r="W46" s="5"/>
      <c r="AB46" s="117"/>
      <c r="AC46" s="117"/>
    </row>
    <row r="47" spans="2:29" x14ac:dyDescent="0.25">
      <c r="B47" s="29" t="s">
        <v>135</v>
      </c>
      <c r="C47" s="133">
        <v>581376265</v>
      </c>
      <c r="D47" s="133"/>
      <c r="E47" s="133">
        <v>28076161.93</v>
      </c>
      <c r="F47" s="133">
        <v>38351414.5</v>
      </c>
      <c r="G47" s="133"/>
      <c r="H47" s="133"/>
      <c r="I47" s="133"/>
      <c r="J47" s="133"/>
      <c r="K47" s="133"/>
      <c r="L47" s="133"/>
      <c r="M47" s="133"/>
      <c r="N47" s="133"/>
      <c r="O47" s="133"/>
      <c r="P47" s="133">
        <v>0</v>
      </c>
      <c r="Q47" s="129">
        <f t="shared" si="1"/>
        <v>66427576.43</v>
      </c>
      <c r="T47" s="12"/>
      <c r="U47" s="12"/>
      <c r="V47" s="12"/>
      <c r="W47" s="5"/>
      <c r="AB47" s="117"/>
      <c r="AC47" s="117"/>
    </row>
    <row r="48" spans="2:29" x14ac:dyDescent="0.25">
      <c r="B48" s="29" t="s">
        <v>313</v>
      </c>
      <c r="C48" s="133">
        <v>92475769241</v>
      </c>
      <c r="D48" s="133"/>
      <c r="E48" s="133">
        <v>7203083300</v>
      </c>
      <c r="F48" s="133">
        <v>10013322825</v>
      </c>
      <c r="G48" s="133"/>
      <c r="H48" s="133"/>
      <c r="I48" s="133"/>
      <c r="J48" s="133"/>
      <c r="K48" s="133"/>
      <c r="L48" s="133"/>
      <c r="M48" s="133"/>
      <c r="N48" s="133"/>
      <c r="O48" s="133"/>
      <c r="P48" s="133">
        <v>0</v>
      </c>
      <c r="Q48" s="129">
        <f t="shared" si="1"/>
        <v>17216406125</v>
      </c>
      <c r="T48" s="12"/>
      <c r="U48" s="12"/>
      <c r="V48" s="12"/>
      <c r="W48" s="5"/>
      <c r="AB48" s="117"/>
      <c r="AC48" s="117"/>
    </row>
    <row r="49" spans="2:29" x14ac:dyDescent="0.25">
      <c r="B49" s="29" t="s">
        <v>364</v>
      </c>
      <c r="C49" s="133">
        <v>288905038</v>
      </c>
      <c r="D49" s="133"/>
      <c r="E49" s="133">
        <v>0</v>
      </c>
      <c r="F49" s="133"/>
      <c r="G49" s="133"/>
      <c r="H49" s="133"/>
      <c r="I49" s="133"/>
      <c r="J49" s="133"/>
      <c r="K49" s="133"/>
      <c r="L49" s="133"/>
      <c r="M49" s="133"/>
      <c r="N49" s="133"/>
      <c r="O49" s="133"/>
      <c r="P49" s="133"/>
      <c r="Q49" s="129">
        <f t="shared" si="1"/>
        <v>0</v>
      </c>
      <c r="T49" s="12"/>
      <c r="U49" s="12"/>
      <c r="V49" s="12"/>
      <c r="W49" s="5"/>
      <c r="AB49" s="117"/>
      <c r="AC49" s="117"/>
    </row>
    <row r="50" spans="2:29" x14ac:dyDescent="0.25">
      <c r="B50" s="29" t="s">
        <v>314</v>
      </c>
      <c r="C50" s="133">
        <v>19334653</v>
      </c>
      <c r="D50" s="133"/>
      <c r="E50" s="133">
        <v>0</v>
      </c>
      <c r="F50" s="133">
        <v>0</v>
      </c>
      <c r="G50" s="133"/>
      <c r="H50" s="133"/>
      <c r="I50" s="133"/>
      <c r="J50" s="133"/>
      <c r="K50" s="133"/>
      <c r="L50" s="133"/>
      <c r="M50" s="133"/>
      <c r="N50" s="133"/>
      <c r="O50" s="133"/>
      <c r="P50" s="133"/>
      <c r="Q50" s="129">
        <f t="shared" si="1"/>
        <v>0</v>
      </c>
      <c r="T50" s="12"/>
      <c r="U50" s="12"/>
      <c r="V50" s="12"/>
      <c r="W50" s="5"/>
      <c r="AB50" s="117"/>
      <c r="AC50" s="117"/>
    </row>
    <row r="51" spans="2:29" x14ac:dyDescent="0.25">
      <c r="B51" s="29" t="s">
        <v>315</v>
      </c>
      <c r="C51" s="133">
        <v>2234000307</v>
      </c>
      <c r="D51" s="133"/>
      <c r="E51" s="133">
        <v>80556316.120000005</v>
      </c>
      <c r="F51" s="133">
        <v>161575627.02000001</v>
      </c>
      <c r="G51" s="133"/>
      <c r="H51" s="133"/>
      <c r="I51" s="133"/>
      <c r="J51" s="133"/>
      <c r="K51" s="133"/>
      <c r="L51" s="133"/>
      <c r="M51" s="133"/>
      <c r="N51" s="133"/>
      <c r="O51" s="133"/>
      <c r="P51" s="133"/>
      <c r="Q51" s="129">
        <f t="shared" si="1"/>
        <v>242131943.14000002</v>
      </c>
      <c r="T51" s="12"/>
      <c r="U51" s="12"/>
      <c r="V51" s="12"/>
      <c r="W51" s="5"/>
      <c r="AB51" s="117"/>
      <c r="AC51" s="117"/>
    </row>
    <row r="52" spans="2:29" x14ac:dyDescent="0.25">
      <c r="B52" s="28" t="s">
        <v>136</v>
      </c>
      <c r="C52" s="132">
        <v>984650259</v>
      </c>
      <c r="D52" s="132"/>
      <c r="E52" s="132">
        <v>25171797.149999999</v>
      </c>
      <c r="F52" s="132">
        <v>81944758.659999996</v>
      </c>
      <c r="G52" s="132"/>
      <c r="H52" s="132"/>
      <c r="I52" s="132"/>
      <c r="J52" s="132"/>
      <c r="K52" s="132"/>
      <c r="L52" s="132"/>
      <c r="M52" s="132"/>
      <c r="N52" s="132"/>
      <c r="O52" s="132"/>
      <c r="P52" s="132">
        <v>0</v>
      </c>
      <c r="Q52" s="128">
        <f t="shared" si="1"/>
        <v>107116555.81</v>
      </c>
      <c r="T52" s="12"/>
      <c r="U52" s="12"/>
      <c r="V52" s="12"/>
      <c r="W52" s="5"/>
      <c r="AB52" s="117"/>
      <c r="AC52" s="117"/>
    </row>
    <row r="53" spans="2:29" x14ac:dyDescent="0.25">
      <c r="B53" s="29" t="s">
        <v>278</v>
      </c>
      <c r="C53" s="133">
        <v>983650259</v>
      </c>
      <c r="D53" s="133"/>
      <c r="E53" s="133">
        <v>25171797.149999999</v>
      </c>
      <c r="F53" s="133">
        <v>81944758.659999996</v>
      </c>
      <c r="G53" s="133"/>
      <c r="H53" s="133"/>
      <c r="I53" s="133"/>
      <c r="J53" s="133"/>
      <c r="K53" s="133"/>
      <c r="L53" s="133"/>
      <c r="M53" s="133"/>
      <c r="N53" s="133"/>
      <c r="O53" s="133"/>
      <c r="P53" s="133">
        <v>0</v>
      </c>
      <c r="Q53" s="129">
        <f t="shared" si="1"/>
        <v>107116555.81</v>
      </c>
      <c r="T53" s="12"/>
      <c r="U53" s="12"/>
      <c r="V53" s="12"/>
      <c r="W53" s="5"/>
      <c r="AB53" s="117"/>
      <c r="AC53" s="117"/>
    </row>
    <row r="54" spans="2:29" x14ac:dyDescent="0.25">
      <c r="B54" s="29" t="s">
        <v>209</v>
      </c>
      <c r="C54" s="133">
        <v>1000000</v>
      </c>
      <c r="D54" s="133"/>
      <c r="E54" s="133">
        <v>0</v>
      </c>
      <c r="F54" s="133"/>
      <c r="G54" s="133"/>
      <c r="H54" s="133"/>
      <c r="I54" s="133"/>
      <c r="J54" s="133"/>
      <c r="K54" s="133"/>
      <c r="L54" s="133"/>
      <c r="M54" s="133"/>
      <c r="N54" s="133"/>
      <c r="O54" s="133"/>
      <c r="P54" s="133"/>
      <c r="Q54" s="129">
        <f t="shared" si="1"/>
        <v>0</v>
      </c>
      <c r="W54" s="5"/>
      <c r="AB54" s="117"/>
      <c r="AC54" s="117"/>
    </row>
    <row r="55" spans="2:29" x14ac:dyDescent="0.25">
      <c r="B55" s="28" t="s">
        <v>279</v>
      </c>
      <c r="C55" s="132">
        <v>89860675127</v>
      </c>
      <c r="D55" s="132"/>
      <c r="E55" s="128">
        <v>4463480098.4300003</v>
      </c>
      <c r="F55" s="128">
        <v>8402680763.5299997</v>
      </c>
      <c r="G55" s="128"/>
      <c r="H55" s="128"/>
      <c r="I55" s="128"/>
      <c r="J55" s="128"/>
      <c r="K55" s="128"/>
      <c r="L55" s="128"/>
      <c r="M55" s="128"/>
      <c r="N55" s="128"/>
      <c r="O55" s="128"/>
      <c r="P55" s="128">
        <f>SUM(P56:P60)</f>
        <v>0</v>
      </c>
      <c r="Q55" s="128">
        <f t="shared" si="1"/>
        <v>12866160861.959999</v>
      </c>
      <c r="T55" s="12"/>
      <c r="U55" s="12"/>
      <c r="V55" s="12"/>
      <c r="W55" s="5"/>
      <c r="AB55" s="117"/>
      <c r="AC55" s="117"/>
    </row>
    <row r="56" spans="2:29" x14ac:dyDescent="0.25">
      <c r="B56" s="29" t="s">
        <v>140</v>
      </c>
      <c r="C56" s="133">
        <v>48883353511</v>
      </c>
      <c r="D56" s="133"/>
      <c r="E56" s="133">
        <v>3613440085.0499997</v>
      </c>
      <c r="F56" s="133">
        <v>3992921394.52</v>
      </c>
      <c r="G56" s="133"/>
      <c r="H56" s="133"/>
      <c r="I56" s="133"/>
      <c r="J56" s="133"/>
      <c r="K56" s="133"/>
      <c r="L56" s="133"/>
      <c r="M56" s="133"/>
      <c r="N56" s="133"/>
      <c r="O56" s="133"/>
      <c r="P56" s="133">
        <v>0</v>
      </c>
      <c r="Q56" s="131">
        <f t="shared" si="1"/>
        <v>7606361479.5699997</v>
      </c>
      <c r="T56" s="12"/>
      <c r="U56" s="12"/>
      <c r="V56" s="12"/>
      <c r="W56" s="5"/>
      <c r="AB56" s="117"/>
      <c r="AC56" s="117"/>
    </row>
    <row r="57" spans="2:29" x14ac:dyDescent="0.25">
      <c r="B57" s="29" t="s">
        <v>141</v>
      </c>
      <c r="C57" s="133">
        <v>7846034</v>
      </c>
      <c r="D57" s="133"/>
      <c r="E57" s="133">
        <v>0</v>
      </c>
      <c r="F57" s="133"/>
      <c r="G57" s="133"/>
      <c r="H57" s="133"/>
      <c r="I57" s="133"/>
      <c r="J57" s="133"/>
      <c r="K57" s="133"/>
      <c r="L57" s="133"/>
      <c r="M57" s="133"/>
      <c r="N57" s="133"/>
      <c r="O57" s="133"/>
      <c r="P57" s="133">
        <v>0</v>
      </c>
      <c r="Q57" s="129">
        <f t="shared" si="1"/>
        <v>0</v>
      </c>
      <c r="T57" s="12"/>
      <c r="U57" s="12"/>
      <c r="V57" s="12"/>
      <c r="W57" s="5"/>
      <c r="AB57" s="117"/>
      <c r="AC57" s="117"/>
    </row>
    <row r="58" spans="2:29" x14ac:dyDescent="0.25">
      <c r="B58" s="29" t="s">
        <v>280</v>
      </c>
      <c r="C58" s="133">
        <v>35043058783</v>
      </c>
      <c r="D58" s="133"/>
      <c r="E58" s="133">
        <v>709451712.15999997</v>
      </c>
      <c r="F58" s="133">
        <v>4116581763.3000002</v>
      </c>
      <c r="G58" s="133"/>
      <c r="H58" s="133"/>
      <c r="I58" s="133"/>
      <c r="J58" s="133"/>
      <c r="K58" s="133"/>
      <c r="L58" s="133"/>
      <c r="M58" s="133"/>
      <c r="N58" s="133"/>
      <c r="O58" s="133"/>
      <c r="P58" s="133">
        <v>0</v>
      </c>
      <c r="Q58" s="129">
        <f t="shared" si="1"/>
        <v>4826033475.46</v>
      </c>
      <c r="T58" s="12"/>
      <c r="U58" s="12"/>
      <c r="V58" s="12"/>
      <c r="W58" s="5"/>
      <c r="AB58" s="117"/>
      <c r="AC58" s="117"/>
    </row>
    <row r="59" spans="2:29" x14ac:dyDescent="0.25">
      <c r="B59" s="29" t="s">
        <v>281</v>
      </c>
      <c r="C59" s="133">
        <v>1250000000</v>
      </c>
      <c r="D59" s="133"/>
      <c r="E59" s="133">
        <v>26751217.050000001</v>
      </c>
      <c r="F59" s="133">
        <v>128467237.91</v>
      </c>
      <c r="G59" s="133"/>
      <c r="H59" s="133"/>
      <c r="I59" s="133"/>
      <c r="J59" s="133"/>
      <c r="K59" s="133"/>
      <c r="L59" s="133"/>
      <c r="M59" s="133"/>
      <c r="N59" s="133"/>
      <c r="O59" s="133"/>
      <c r="P59" s="133">
        <v>0</v>
      </c>
      <c r="Q59" s="129">
        <f t="shared" si="1"/>
        <v>155218454.96000001</v>
      </c>
      <c r="T59" s="12"/>
      <c r="U59" s="12"/>
      <c r="V59" s="12"/>
      <c r="W59" s="5"/>
      <c r="AB59" s="117"/>
      <c r="AC59" s="117"/>
    </row>
    <row r="60" spans="2:29" x14ac:dyDescent="0.25">
      <c r="B60" s="29" t="s">
        <v>144</v>
      </c>
      <c r="C60" s="133">
        <v>4676416799</v>
      </c>
      <c r="D60" s="133"/>
      <c r="E60" s="133">
        <v>113837084.17</v>
      </c>
      <c r="F60" s="133">
        <v>164710367.79999998</v>
      </c>
      <c r="G60" s="133"/>
      <c r="H60" s="133"/>
      <c r="I60" s="133"/>
      <c r="J60" s="133"/>
      <c r="K60" s="133"/>
      <c r="L60" s="133"/>
      <c r="M60" s="133"/>
      <c r="N60" s="133"/>
      <c r="O60" s="133"/>
      <c r="P60" s="133">
        <v>0</v>
      </c>
      <c r="Q60" s="129">
        <f t="shared" si="1"/>
        <v>278547451.96999997</v>
      </c>
      <c r="T60" s="105"/>
      <c r="U60" s="105"/>
      <c r="V60" s="105"/>
      <c r="W60" s="5"/>
      <c r="AB60" s="117"/>
      <c r="AC60" s="117"/>
    </row>
    <row r="61" spans="2:29" x14ac:dyDescent="0.25">
      <c r="B61" s="28" t="s">
        <v>229</v>
      </c>
      <c r="C61" s="132">
        <v>4386380395</v>
      </c>
      <c r="D61" s="132"/>
      <c r="E61" s="128">
        <v>130972863.09999999</v>
      </c>
      <c r="F61" s="128">
        <v>234672106.67000002</v>
      </c>
      <c r="G61" s="128"/>
      <c r="H61" s="128"/>
      <c r="I61" s="128"/>
      <c r="J61" s="128"/>
      <c r="K61" s="128"/>
      <c r="L61" s="128"/>
      <c r="M61" s="128"/>
      <c r="N61" s="128"/>
      <c r="O61" s="128"/>
      <c r="P61" s="128">
        <f>SUM(P62)</f>
        <v>0</v>
      </c>
      <c r="Q61" s="128">
        <f t="shared" si="1"/>
        <v>365644969.76999998</v>
      </c>
      <c r="T61" s="105"/>
      <c r="U61" s="105"/>
      <c r="V61" s="105"/>
      <c r="W61" s="5"/>
      <c r="AB61" s="117"/>
      <c r="AC61" s="117"/>
    </row>
    <row r="62" spans="2:29" x14ac:dyDescent="0.25">
      <c r="B62" s="29" t="s">
        <v>282</v>
      </c>
      <c r="C62" s="133">
        <v>4386380395</v>
      </c>
      <c r="D62" s="133"/>
      <c r="E62" s="133">
        <v>130972863.09999999</v>
      </c>
      <c r="F62" s="133">
        <v>234672106.67000002</v>
      </c>
      <c r="G62" s="133"/>
      <c r="H62" s="133"/>
      <c r="I62" s="133"/>
      <c r="J62" s="133"/>
      <c r="K62" s="133"/>
      <c r="L62" s="133"/>
      <c r="M62" s="133"/>
      <c r="N62" s="133"/>
      <c r="O62" s="133"/>
      <c r="P62" s="133">
        <v>0</v>
      </c>
      <c r="Q62" s="129">
        <f t="shared" si="1"/>
        <v>365644969.76999998</v>
      </c>
      <c r="T62" s="105"/>
      <c r="U62" s="105"/>
      <c r="V62" s="105"/>
      <c r="W62" s="5"/>
      <c r="AB62" s="117"/>
      <c r="AC62" s="117"/>
    </row>
    <row r="63" spans="2:29" x14ac:dyDescent="0.25">
      <c r="B63" s="28" t="s">
        <v>147</v>
      </c>
      <c r="C63" s="132">
        <v>149703020</v>
      </c>
      <c r="D63" s="132"/>
      <c r="E63" s="128">
        <v>0</v>
      </c>
      <c r="F63" s="128"/>
      <c r="G63" s="128"/>
      <c r="H63" s="128"/>
      <c r="I63" s="128"/>
      <c r="J63" s="128"/>
      <c r="K63" s="128"/>
      <c r="L63" s="128"/>
      <c r="M63" s="128"/>
      <c r="N63" s="128"/>
      <c r="O63" s="128"/>
      <c r="P63" s="128">
        <f>SUM(P64)</f>
        <v>0</v>
      </c>
      <c r="Q63" s="128">
        <f t="shared" si="1"/>
        <v>0</v>
      </c>
      <c r="T63" s="105"/>
      <c r="U63" s="105"/>
      <c r="V63" s="105"/>
      <c r="W63" s="5"/>
      <c r="AB63" s="117"/>
      <c r="AC63" s="117"/>
    </row>
    <row r="64" spans="2:29" x14ac:dyDescent="0.25">
      <c r="B64" s="29" t="s">
        <v>283</v>
      </c>
      <c r="C64" s="133">
        <v>149703020</v>
      </c>
      <c r="D64" s="133"/>
      <c r="E64" s="133">
        <v>0</v>
      </c>
      <c r="F64" s="133"/>
      <c r="G64" s="133"/>
      <c r="H64" s="133"/>
      <c r="I64" s="133"/>
      <c r="J64" s="133"/>
      <c r="K64" s="133"/>
      <c r="L64" s="133"/>
      <c r="M64" s="133"/>
      <c r="N64" s="133"/>
      <c r="O64" s="133"/>
      <c r="P64" s="133">
        <v>0</v>
      </c>
      <c r="Q64" s="131">
        <f t="shared" si="1"/>
        <v>0</v>
      </c>
      <c r="T64" s="104"/>
      <c r="U64" s="104"/>
      <c r="V64" s="104"/>
      <c r="W64" s="5"/>
      <c r="AB64" s="117"/>
      <c r="AC64" s="117"/>
    </row>
    <row r="65" spans="2:29" x14ac:dyDescent="0.25">
      <c r="B65" s="28" t="s">
        <v>149</v>
      </c>
      <c r="C65" s="132">
        <v>9174697902</v>
      </c>
      <c r="D65" s="132"/>
      <c r="E65" s="132">
        <v>150464542.95000002</v>
      </c>
      <c r="F65" s="132">
        <v>236559700.08999997</v>
      </c>
      <c r="G65" s="132"/>
      <c r="H65" s="132"/>
      <c r="I65" s="132"/>
      <c r="J65" s="132"/>
      <c r="K65" s="132"/>
      <c r="L65" s="132"/>
      <c r="M65" s="132"/>
      <c r="N65" s="132"/>
      <c r="O65" s="132"/>
      <c r="P65" s="132">
        <f>SUM(P67:P67)</f>
        <v>0</v>
      </c>
      <c r="Q65" s="128">
        <f t="shared" si="1"/>
        <v>387024243.03999996</v>
      </c>
      <c r="T65" s="104"/>
      <c r="U65" s="104"/>
      <c r="V65" s="104"/>
      <c r="W65" s="5"/>
      <c r="AB65" s="117"/>
      <c r="AC65" s="117"/>
    </row>
    <row r="66" spans="2:29" x14ac:dyDescent="0.25">
      <c r="B66" s="7" t="s">
        <v>150</v>
      </c>
      <c r="C66" s="141">
        <v>28275430</v>
      </c>
      <c r="D66" s="141"/>
      <c r="E66" s="141">
        <v>12680091.83</v>
      </c>
      <c r="F66" s="133">
        <v>0</v>
      </c>
      <c r="G66" s="132"/>
      <c r="H66" s="132"/>
      <c r="I66" s="141"/>
      <c r="J66" s="132"/>
      <c r="K66" s="132"/>
      <c r="L66" s="132"/>
      <c r="M66" s="132"/>
      <c r="N66" s="141"/>
      <c r="O66" s="132"/>
      <c r="P66" s="132"/>
      <c r="Q66" s="129">
        <f t="shared" si="1"/>
        <v>12680091.83</v>
      </c>
      <c r="T66" s="104"/>
      <c r="U66" s="104"/>
      <c r="V66" s="104"/>
      <c r="W66" s="5"/>
      <c r="AB66" s="117"/>
      <c r="AC66" s="117"/>
    </row>
    <row r="67" spans="2:29" x14ac:dyDescent="0.25">
      <c r="B67" s="7" t="s">
        <v>284</v>
      </c>
      <c r="C67" s="141">
        <v>9146422472</v>
      </c>
      <c r="D67" s="141"/>
      <c r="E67" s="141">
        <v>137784451.12</v>
      </c>
      <c r="F67" s="141">
        <v>236559700.08999997</v>
      </c>
      <c r="G67" s="141"/>
      <c r="H67" s="141"/>
      <c r="I67" s="141"/>
      <c r="J67" s="141"/>
      <c r="K67" s="141"/>
      <c r="L67" s="141"/>
      <c r="M67" s="141"/>
      <c r="N67" s="141"/>
      <c r="O67" s="141"/>
      <c r="P67" s="141">
        <v>0</v>
      </c>
      <c r="Q67" s="131">
        <f t="shared" si="1"/>
        <v>374344151.20999998</v>
      </c>
      <c r="V67" s="105"/>
      <c r="W67" s="5"/>
      <c r="AB67" s="117"/>
      <c r="AC67" s="117"/>
    </row>
    <row r="68" spans="2:29" x14ac:dyDescent="0.25">
      <c r="B68" s="24" t="s">
        <v>153</v>
      </c>
      <c r="C68" s="140">
        <v>15653220062</v>
      </c>
      <c r="D68" s="140"/>
      <c r="E68" s="127">
        <v>369394596.13999993</v>
      </c>
      <c r="F68" s="127">
        <v>711150223.24000001</v>
      </c>
      <c r="G68" s="127"/>
      <c r="H68" s="127"/>
      <c r="I68" s="127"/>
      <c r="J68" s="127"/>
      <c r="K68" s="127"/>
      <c r="L68" s="127"/>
      <c r="M68" s="127"/>
      <c r="N68" s="127"/>
      <c r="O68" s="127"/>
      <c r="P68" s="127">
        <f>P69+P74</f>
        <v>0</v>
      </c>
      <c r="Q68" s="127">
        <f t="shared" si="1"/>
        <v>1080544819.3799999</v>
      </c>
      <c r="T68" s="5"/>
      <c r="U68" s="5"/>
      <c r="V68" s="5"/>
      <c r="W68" s="5"/>
      <c r="AB68" s="117"/>
    </row>
    <row r="69" spans="2:29" x14ac:dyDescent="0.25">
      <c r="B69" s="28" t="s">
        <v>285</v>
      </c>
      <c r="C69" s="132">
        <v>1159849100</v>
      </c>
      <c r="D69" s="132"/>
      <c r="E69" s="128">
        <v>13353393.460000001</v>
      </c>
      <c r="F69" s="128">
        <v>76707788.620000005</v>
      </c>
      <c r="G69" s="128"/>
      <c r="H69" s="128"/>
      <c r="I69" s="128"/>
      <c r="J69" s="128"/>
      <c r="K69" s="128"/>
      <c r="L69" s="128"/>
      <c r="M69" s="128"/>
      <c r="N69" s="128"/>
      <c r="O69" s="128"/>
      <c r="P69" s="128">
        <f>SUM(P70:P71)</f>
        <v>0</v>
      </c>
      <c r="Q69" s="128">
        <f t="shared" si="1"/>
        <v>90061182.080000013</v>
      </c>
      <c r="T69" s="5"/>
      <c r="U69" s="5"/>
      <c r="V69" s="5"/>
      <c r="W69" s="5"/>
      <c r="AB69" s="117"/>
    </row>
    <row r="70" spans="2:29" x14ac:dyDescent="0.25">
      <c r="B70" s="29" t="s">
        <v>286</v>
      </c>
      <c r="C70" s="133">
        <v>228885000</v>
      </c>
      <c r="D70" s="133"/>
      <c r="E70" s="133">
        <v>7484083.3200000003</v>
      </c>
      <c r="F70" s="133">
        <v>19744916.629999999</v>
      </c>
      <c r="G70" s="133"/>
      <c r="H70" s="133"/>
      <c r="I70" s="133"/>
      <c r="J70" s="133"/>
      <c r="K70" s="133"/>
      <c r="L70" s="133"/>
      <c r="M70" s="133"/>
      <c r="N70" s="133"/>
      <c r="O70" s="133"/>
      <c r="P70" s="133">
        <v>0</v>
      </c>
      <c r="Q70" s="129">
        <f t="shared" si="1"/>
        <v>27228999.949999999</v>
      </c>
      <c r="T70" s="5"/>
      <c r="U70" s="5"/>
      <c r="V70" s="5"/>
      <c r="W70" s="5"/>
      <c r="AB70" s="117"/>
    </row>
    <row r="71" spans="2:29" x14ac:dyDescent="0.25">
      <c r="B71" s="29" t="s">
        <v>156</v>
      </c>
      <c r="C71" s="133">
        <v>583707266</v>
      </c>
      <c r="D71" s="133"/>
      <c r="E71" s="133">
        <v>1599318.42</v>
      </c>
      <c r="F71" s="133">
        <v>44457921.340000004</v>
      </c>
      <c r="G71" s="133"/>
      <c r="H71" s="133"/>
      <c r="I71" s="133"/>
      <c r="J71" s="133"/>
      <c r="K71" s="133"/>
      <c r="L71" s="133"/>
      <c r="M71" s="133"/>
      <c r="N71" s="133"/>
      <c r="O71" s="133"/>
      <c r="P71" s="133">
        <v>0</v>
      </c>
      <c r="Q71" s="129">
        <f t="shared" si="1"/>
        <v>46057239.760000005</v>
      </c>
      <c r="T71" s="5"/>
      <c r="U71" s="5"/>
      <c r="V71" s="5"/>
      <c r="W71" s="5"/>
      <c r="AB71" s="117"/>
    </row>
    <row r="72" spans="2:29" x14ac:dyDescent="0.25">
      <c r="B72" s="29" t="s">
        <v>157</v>
      </c>
      <c r="C72" s="133">
        <v>14083521</v>
      </c>
      <c r="D72" s="133"/>
      <c r="E72" s="133">
        <v>0</v>
      </c>
      <c r="F72" s="133">
        <v>6660764.1399999997</v>
      </c>
      <c r="G72" s="133"/>
      <c r="H72" s="133"/>
      <c r="I72" s="133"/>
      <c r="J72" s="133"/>
      <c r="K72" s="133"/>
      <c r="L72" s="133"/>
      <c r="M72" s="133"/>
      <c r="N72" s="133"/>
      <c r="O72" s="133"/>
      <c r="P72" s="133"/>
      <c r="Q72" s="129">
        <f t="shared" si="1"/>
        <v>6660764.1399999997</v>
      </c>
      <c r="T72" s="5"/>
      <c r="U72" s="5"/>
      <c r="V72" s="5"/>
      <c r="W72" s="5"/>
      <c r="AB72" s="117"/>
    </row>
    <row r="73" spans="2:29" x14ac:dyDescent="0.25">
      <c r="B73" s="29" t="s">
        <v>316</v>
      </c>
      <c r="C73" s="133">
        <v>333173313</v>
      </c>
      <c r="D73" s="133"/>
      <c r="E73" s="133">
        <v>4269991.72</v>
      </c>
      <c r="F73" s="133">
        <v>5844186.5099999998</v>
      </c>
      <c r="G73" s="133"/>
      <c r="H73" s="133"/>
      <c r="I73" s="133"/>
      <c r="J73" s="133"/>
      <c r="K73" s="133"/>
      <c r="L73" s="133"/>
      <c r="M73" s="133"/>
      <c r="N73" s="133"/>
      <c r="O73" s="133"/>
      <c r="P73" s="133"/>
      <c r="Q73" s="129">
        <f t="shared" si="1"/>
        <v>10114178.23</v>
      </c>
      <c r="W73" s="5"/>
      <c r="AB73" s="117"/>
    </row>
    <row r="74" spans="2:29" x14ac:dyDescent="0.25">
      <c r="B74" s="28" t="s">
        <v>287</v>
      </c>
      <c r="C74" s="132">
        <v>8167588808</v>
      </c>
      <c r="D74" s="132"/>
      <c r="E74" s="128">
        <v>288025842.34000003</v>
      </c>
      <c r="F74" s="128">
        <v>434161576.44999999</v>
      </c>
      <c r="G74" s="128"/>
      <c r="H74" s="128"/>
      <c r="I74" s="128"/>
      <c r="J74" s="128"/>
      <c r="K74" s="128"/>
      <c r="L74" s="128"/>
      <c r="M74" s="128"/>
      <c r="N74" s="128"/>
      <c r="O74" s="128"/>
      <c r="P74" s="128">
        <f>SUM(P75:P77)</f>
        <v>0</v>
      </c>
      <c r="Q74" s="128">
        <f t="shared" si="1"/>
        <v>722187418.78999996</v>
      </c>
      <c r="T74" s="118"/>
      <c r="U74" s="118"/>
      <c r="V74" s="118"/>
      <c r="W74" s="5"/>
      <c r="AB74" s="117"/>
    </row>
    <row r="75" spans="2:29" x14ac:dyDescent="0.25">
      <c r="B75" s="29" t="s">
        <v>160</v>
      </c>
      <c r="C75" s="133">
        <v>1430788520</v>
      </c>
      <c r="D75" s="133"/>
      <c r="E75" s="133">
        <v>829279.58</v>
      </c>
      <c r="F75" s="133">
        <v>1764877.26</v>
      </c>
      <c r="G75" s="133"/>
      <c r="H75" s="133"/>
      <c r="I75" s="133"/>
      <c r="J75" s="133"/>
      <c r="K75" s="133"/>
      <c r="L75" s="133"/>
      <c r="M75" s="133"/>
      <c r="N75" s="133"/>
      <c r="O75" s="133"/>
      <c r="P75" s="133">
        <v>0</v>
      </c>
      <c r="Q75" s="129">
        <f t="shared" si="1"/>
        <v>2594156.84</v>
      </c>
      <c r="T75" s="118"/>
      <c r="U75" s="118"/>
      <c r="V75" s="118"/>
      <c r="W75" s="5"/>
      <c r="AB75" s="117"/>
    </row>
    <row r="76" spans="2:29" x14ac:dyDescent="0.25">
      <c r="B76" s="29" t="s">
        <v>317</v>
      </c>
      <c r="C76" s="133">
        <v>402894786</v>
      </c>
      <c r="D76" s="133"/>
      <c r="E76" s="133">
        <v>17550514.5</v>
      </c>
      <c r="F76" s="133">
        <v>25149196.949999999</v>
      </c>
      <c r="G76" s="133"/>
      <c r="H76" s="133"/>
      <c r="I76" s="133"/>
      <c r="J76" s="133"/>
      <c r="K76" s="133"/>
      <c r="L76" s="133"/>
      <c r="M76" s="133"/>
      <c r="N76" s="133"/>
      <c r="O76" s="133"/>
      <c r="P76" s="133">
        <v>0</v>
      </c>
      <c r="Q76" s="129">
        <f t="shared" si="1"/>
        <v>42699711.450000003</v>
      </c>
      <c r="T76" s="119"/>
      <c r="U76" s="119"/>
      <c r="V76" s="119"/>
      <c r="W76" s="5"/>
      <c r="AB76" s="117"/>
    </row>
    <row r="77" spans="2:29" x14ac:dyDescent="0.25">
      <c r="B77" s="29" t="s">
        <v>318</v>
      </c>
      <c r="C77" s="133">
        <v>10000000</v>
      </c>
      <c r="D77" s="133"/>
      <c r="E77" s="133">
        <v>5000000</v>
      </c>
      <c r="F77" s="133">
        <v>0</v>
      </c>
      <c r="G77" s="133"/>
      <c r="H77" s="133"/>
      <c r="I77" s="133"/>
      <c r="J77" s="133"/>
      <c r="K77" s="133"/>
      <c r="L77" s="133"/>
      <c r="M77" s="133"/>
      <c r="N77" s="133"/>
      <c r="O77" s="133"/>
      <c r="P77" s="133">
        <v>0</v>
      </c>
      <c r="Q77" s="129">
        <f t="shared" si="1"/>
        <v>5000000</v>
      </c>
      <c r="T77" s="119"/>
      <c r="U77" s="119"/>
      <c r="V77" s="119"/>
      <c r="W77" s="5"/>
      <c r="AB77" s="117"/>
    </row>
    <row r="78" spans="2:29" x14ac:dyDescent="0.25">
      <c r="B78" s="29" t="s">
        <v>319</v>
      </c>
      <c r="C78" s="133">
        <v>5800000</v>
      </c>
      <c r="D78" s="133"/>
      <c r="E78" s="133">
        <v>0</v>
      </c>
      <c r="F78" s="133">
        <v>310874.81</v>
      </c>
      <c r="G78" s="133"/>
      <c r="H78" s="133"/>
      <c r="I78" s="133"/>
      <c r="J78" s="133"/>
      <c r="K78" s="133"/>
      <c r="L78" s="133"/>
      <c r="M78" s="133"/>
      <c r="N78" s="133"/>
      <c r="O78" s="133"/>
      <c r="P78" s="133"/>
      <c r="Q78" s="129">
        <f t="shared" si="1"/>
        <v>310874.81</v>
      </c>
      <c r="T78" s="119"/>
      <c r="U78" s="119"/>
      <c r="V78" s="119"/>
      <c r="W78" s="5"/>
      <c r="AB78" s="117"/>
    </row>
    <row r="79" spans="2:29" x14ac:dyDescent="0.25">
      <c r="B79" s="29" t="s">
        <v>320</v>
      </c>
      <c r="C79" s="133">
        <v>166300000</v>
      </c>
      <c r="D79" s="133"/>
      <c r="E79" s="133">
        <v>11705833.33</v>
      </c>
      <c r="F79" s="133">
        <v>11705833.33</v>
      </c>
      <c r="G79" s="133"/>
      <c r="H79" s="133"/>
      <c r="I79" s="133"/>
      <c r="J79" s="133"/>
      <c r="K79" s="133"/>
      <c r="L79" s="133"/>
      <c r="M79" s="133"/>
      <c r="N79" s="133"/>
      <c r="O79" s="133"/>
      <c r="P79" s="133"/>
      <c r="Q79" s="129">
        <f t="shared" si="1"/>
        <v>23411666.66</v>
      </c>
      <c r="T79" s="119"/>
      <c r="U79" s="119"/>
      <c r="V79" s="119"/>
      <c r="W79" s="5"/>
      <c r="AB79" s="117"/>
    </row>
    <row r="80" spans="2:29" x14ac:dyDescent="0.25">
      <c r="B80" s="29" t="s">
        <v>348</v>
      </c>
      <c r="C80" s="133">
        <v>99295178</v>
      </c>
      <c r="D80" s="133"/>
      <c r="E80" s="133">
        <v>3696546.14</v>
      </c>
      <c r="F80" s="133">
        <v>5552495.5499999998</v>
      </c>
      <c r="G80" s="133"/>
      <c r="H80" s="133"/>
      <c r="I80" s="133"/>
      <c r="J80" s="133"/>
      <c r="K80" s="133"/>
      <c r="L80" s="133"/>
      <c r="M80" s="133"/>
      <c r="N80" s="133"/>
      <c r="O80" s="133"/>
      <c r="P80" s="133"/>
      <c r="Q80" s="129">
        <f t="shared" si="1"/>
        <v>9249041.6899999995</v>
      </c>
      <c r="T80" s="119"/>
      <c r="U80" s="119"/>
      <c r="V80" s="119"/>
      <c r="W80" s="5"/>
      <c r="AB80" s="117"/>
    </row>
    <row r="81" spans="2:28" x14ac:dyDescent="0.25">
      <c r="B81" s="29" t="s">
        <v>321</v>
      </c>
      <c r="C81" s="133">
        <v>1341832252</v>
      </c>
      <c r="D81" s="133"/>
      <c r="E81" s="133">
        <v>44897522.409999996</v>
      </c>
      <c r="F81" s="133">
        <v>99404242.140000001</v>
      </c>
      <c r="G81" s="133"/>
      <c r="H81" s="133"/>
      <c r="I81" s="133"/>
      <c r="J81" s="133"/>
      <c r="K81" s="133"/>
      <c r="L81" s="133"/>
      <c r="M81" s="133"/>
      <c r="N81" s="133"/>
      <c r="O81" s="133"/>
      <c r="P81" s="133"/>
      <c r="Q81" s="129">
        <f t="shared" si="1"/>
        <v>144301764.55000001</v>
      </c>
      <c r="T81" s="119"/>
      <c r="U81" s="119"/>
      <c r="V81" s="119"/>
      <c r="W81" s="5"/>
      <c r="AB81" s="117"/>
    </row>
    <row r="82" spans="2:28" x14ac:dyDescent="0.25">
      <c r="B82" s="29" t="s">
        <v>322</v>
      </c>
      <c r="C82" s="133">
        <v>1205895920</v>
      </c>
      <c r="D82" s="133"/>
      <c r="E82" s="133">
        <v>38900515.130000003</v>
      </c>
      <c r="F82" s="133">
        <v>66339597.589999996</v>
      </c>
      <c r="G82" s="133"/>
      <c r="H82" s="133"/>
      <c r="I82" s="133"/>
      <c r="J82" s="133"/>
      <c r="K82" s="133"/>
      <c r="L82" s="133"/>
      <c r="M82" s="133"/>
      <c r="N82" s="133"/>
      <c r="O82" s="133"/>
      <c r="P82" s="133"/>
      <c r="Q82" s="129">
        <f t="shared" si="1"/>
        <v>105240112.72</v>
      </c>
      <c r="T82" s="119"/>
      <c r="U82" s="119"/>
      <c r="V82" s="119"/>
      <c r="W82" s="5"/>
      <c r="AB82" s="117"/>
    </row>
    <row r="83" spans="2:28" x14ac:dyDescent="0.25">
      <c r="B83" s="29" t="s">
        <v>323</v>
      </c>
      <c r="C83" s="133">
        <v>96423204</v>
      </c>
      <c r="D83" s="133"/>
      <c r="E83" s="133">
        <v>4419520.26</v>
      </c>
      <c r="F83" s="133">
        <v>4802735.91</v>
      </c>
      <c r="G83" s="133"/>
      <c r="H83" s="133"/>
      <c r="I83" s="133"/>
      <c r="J83" s="133"/>
      <c r="K83" s="133"/>
      <c r="L83" s="133"/>
      <c r="M83" s="133"/>
      <c r="N83" s="133"/>
      <c r="O83" s="133"/>
      <c r="P83" s="133"/>
      <c r="Q83" s="129">
        <f t="shared" si="1"/>
        <v>9222256.1699999999</v>
      </c>
      <c r="T83" s="119"/>
      <c r="U83" s="119"/>
      <c r="V83" s="119"/>
      <c r="W83" s="5"/>
      <c r="AB83" s="117"/>
    </row>
    <row r="84" spans="2:28" x14ac:dyDescent="0.25">
      <c r="B84" s="29" t="s">
        <v>324</v>
      </c>
      <c r="C84" s="133">
        <v>1300000</v>
      </c>
      <c r="D84" s="133"/>
      <c r="E84" s="133">
        <v>0</v>
      </c>
      <c r="F84" s="133">
        <v>6125</v>
      </c>
      <c r="G84" s="133"/>
      <c r="H84" s="133"/>
      <c r="I84" s="133"/>
      <c r="J84" s="133"/>
      <c r="K84" s="133"/>
      <c r="L84" s="133"/>
      <c r="M84" s="133"/>
      <c r="N84" s="133"/>
      <c r="O84" s="133"/>
      <c r="P84" s="133"/>
      <c r="Q84" s="129">
        <f t="shared" si="1"/>
        <v>6125</v>
      </c>
      <c r="T84" s="119"/>
      <c r="U84" s="119"/>
      <c r="V84" s="119"/>
      <c r="W84" s="5"/>
      <c r="AB84" s="117"/>
    </row>
    <row r="85" spans="2:28" x14ac:dyDescent="0.25">
      <c r="B85" s="29" t="s">
        <v>349</v>
      </c>
      <c r="C85" s="133">
        <v>48847564</v>
      </c>
      <c r="D85" s="133"/>
      <c r="E85" s="133">
        <v>1262322.08</v>
      </c>
      <c r="F85" s="133">
        <v>1562431.26</v>
      </c>
      <c r="G85" s="133"/>
      <c r="H85" s="133"/>
      <c r="I85" s="133"/>
      <c r="J85" s="133"/>
      <c r="K85" s="133"/>
      <c r="L85" s="133"/>
      <c r="M85" s="133"/>
      <c r="N85" s="133"/>
      <c r="O85" s="133"/>
      <c r="P85" s="133"/>
      <c r="Q85" s="129">
        <f t="shared" si="1"/>
        <v>2824753.34</v>
      </c>
      <c r="T85" s="119"/>
      <c r="U85" s="119"/>
      <c r="V85" s="119"/>
      <c r="W85" s="5"/>
      <c r="AB85" s="117"/>
    </row>
    <row r="86" spans="2:28" x14ac:dyDescent="0.25">
      <c r="B86" s="29" t="s">
        <v>325</v>
      </c>
      <c r="C86" s="133">
        <v>21670500</v>
      </c>
      <c r="D86" s="133"/>
      <c r="E86" s="133">
        <v>0</v>
      </c>
      <c r="F86" s="133">
        <v>8226713.75</v>
      </c>
      <c r="G86" s="133"/>
      <c r="H86" s="133"/>
      <c r="I86" s="133"/>
      <c r="J86" s="133"/>
      <c r="K86" s="133"/>
      <c r="L86" s="133"/>
      <c r="M86" s="133"/>
      <c r="N86" s="133"/>
      <c r="O86" s="133"/>
      <c r="P86" s="133"/>
      <c r="Q86" s="129">
        <f t="shared" si="1"/>
        <v>8226713.75</v>
      </c>
      <c r="T86" s="119"/>
      <c r="U86" s="119"/>
      <c r="V86" s="119"/>
      <c r="W86" s="5"/>
      <c r="AB86" s="117"/>
    </row>
    <row r="87" spans="2:28" x14ac:dyDescent="0.25">
      <c r="B87" s="29" t="s">
        <v>161</v>
      </c>
      <c r="C87" s="133">
        <v>3336540884</v>
      </c>
      <c r="D87" s="133"/>
      <c r="E87" s="133">
        <v>159763788.91000003</v>
      </c>
      <c r="F87" s="133">
        <v>209336452.90000001</v>
      </c>
      <c r="G87" s="133"/>
      <c r="H87" s="133"/>
      <c r="I87" s="133"/>
      <c r="J87" s="133"/>
      <c r="K87" s="133"/>
      <c r="L87" s="133"/>
      <c r="M87" s="133"/>
      <c r="N87" s="133"/>
      <c r="O87" s="133"/>
      <c r="P87" s="133"/>
      <c r="Q87" s="129">
        <f t="shared" si="1"/>
        <v>369100241.81000006</v>
      </c>
      <c r="T87" s="119"/>
      <c r="U87" s="119"/>
      <c r="V87" s="119"/>
      <c r="W87" s="5"/>
      <c r="AB87" s="117"/>
    </row>
    <row r="88" spans="2:28" x14ac:dyDescent="0.25">
      <c r="B88" s="28" t="s">
        <v>326</v>
      </c>
      <c r="C88" s="132">
        <v>6325782154</v>
      </c>
      <c r="D88" s="132"/>
      <c r="E88" s="132">
        <v>68015360.340000004</v>
      </c>
      <c r="F88" s="132">
        <v>200280858.16999999</v>
      </c>
      <c r="G88" s="132"/>
      <c r="H88" s="132"/>
      <c r="I88" s="132"/>
      <c r="J88" s="132"/>
      <c r="K88" s="132"/>
      <c r="L88" s="132"/>
      <c r="M88" s="132"/>
      <c r="N88" s="132"/>
      <c r="O88" s="132"/>
      <c r="P88" s="128"/>
      <c r="Q88" s="128">
        <f t="shared" si="1"/>
        <v>268296218.50999999</v>
      </c>
      <c r="T88" s="119"/>
      <c r="U88" s="119"/>
      <c r="V88" s="119"/>
      <c r="W88" s="5"/>
      <c r="AB88" s="117"/>
    </row>
    <row r="89" spans="2:28" x14ac:dyDescent="0.25">
      <c r="B89" s="29" t="s">
        <v>327</v>
      </c>
      <c r="C89" s="133">
        <v>353570167</v>
      </c>
      <c r="D89" s="133"/>
      <c r="E89" s="133">
        <v>21142850.32</v>
      </c>
      <c r="F89" s="133">
        <v>22074590.43</v>
      </c>
      <c r="G89" s="133"/>
      <c r="H89" s="133"/>
      <c r="I89" s="133"/>
      <c r="J89" s="133"/>
      <c r="K89" s="133"/>
      <c r="L89" s="133"/>
      <c r="M89" s="133"/>
      <c r="N89" s="133"/>
      <c r="O89" s="133"/>
      <c r="P89" s="133"/>
      <c r="Q89" s="129">
        <f t="shared" si="1"/>
        <v>43217440.75</v>
      </c>
      <c r="T89" s="119"/>
      <c r="U89" s="119"/>
      <c r="V89" s="119"/>
      <c r="W89" s="5"/>
      <c r="AB89" s="117"/>
    </row>
    <row r="90" spans="2:28" x14ac:dyDescent="0.25">
      <c r="B90" s="29" t="s">
        <v>328</v>
      </c>
      <c r="C90" s="133">
        <v>5549769</v>
      </c>
      <c r="D90" s="133"/>
      <c r="E90" s="133">
        <v>379980.69</v>
      </c>
      <c r="F90" s="133">
        <v>337007.21</v>
      </c>
      <c r="G90" s="133"/>
      <c r="H90" s="133"/>
      <c r="I90" s="133"/>
      <c r="J90" s="133"/>
      <c r="K90" s="133"/>
      <c r="L90" s="133"/>
      <c r="M90" s="133"/>
      <c r="N90" s="133"/>
      <c r="O90" s="133"/>
      <c r="P90" s="133"/>
      <c r="Q90" s="129">
        <f t="shared" si="1"/>
        <v>716987.9</v>
      </c>
      <c r="T90" s="119"/>
      <c r="U90" s="119"/>
      <c r="V90" s="119"/>
      <c r="W90" s="5"/>
      <c r="AB90" s="117"/>
    </row>
    <row r="91" spans="2:28" x14ac:dyDescent="0.25">
      <c r="B91" s="29" t="s">
        <v>329</v>
      </c>
      <c r="C91" s="133">
        <v>147468421</v>
      </c>
      <c r="D91" s="133"/>
      <c r="E91" s="133">
        <v>5974964.2699999996</v>
      </c>
      <c r="F91" s="133">
        <v>5755238.5</v>
      </c>
      <c r="G91" s="133"/>
      <c r="H91" s="133"/>
      <c r="I91" s="133"/>
      <c r="J91" s="133"/>
      <c r="K91" s="133"/>
      <c r="L91" s="133"/>
      <c r="M91" s="133"/>
      <c r="N91" s="133"/>
      <c r="O91" s="133"/>
      <c r="P91" s="133"/>
      <c r="Q91" s="129">
        <f t="shared" si="1"/>
        <v>11730202.77</v>
      </c>
      <c r="T91" s="119"/>
      <c r="U91" s="119"/>
      <c r="V91" s="119"/>
      <c r="W91" s="5"/>
      <c r="AB91" s="117"/>
    </row>
    <row r="92" spans="2:28" x14ac:dyDescent="0.25">
      <c r="B92" s="29" t="s">
        <v>330</v>
      </c>
      <c r="C92" s="133">
        <v>31680000</v>
      </c>
      <c r="D92" s="133"/>
      <c r="E92" s="133">
        <v>736236.18</v>
      </c>
      <c r="F92" s="133">
        <v>798354.87</v>
      </c>
      <c r="G92" s="133"/>
      <c r="H92" s="133"/>
      <c r="I92" s="133"/>
      <c r="J92" s="133"/>
      <c r="K92" s="133"/>
      <c r="L92" s="133"/>
      <c r="M92" s="133"/>
      <c r="N92" s="133"/>
      <c r="O92" s="133"/>
      <c r="P92" s="133"/>
      <c r="Q92" s="129">
        <f t="shared" si="1"/>
        <v>1534591.05</v>
      </c>
      <c r="T92" s="119"/>
      <c r="U92" s="119"/>
      <c r="V92" s="119"/>
      <c r="W92" s="5"/>
      <c r="AB92" s="117"/>
    </row>
    <row r="93" spans="2:28" x14ac:dyDescent="0.25">
      <c r="B93" s="29" t="s">
        <v>350</v>
      </c>
      <c r="C93" s="133">
        <v>5262147142</v>
      </c>
      <c r="D93" s="133"/>
      <c r="E93" s="133">
        <v>23600358.030000001</v>
      </c>
      <c r="F93" s="133">
        <v>154992506.16</v>
      </c>
      <c r="G93" s="133"/>
      <c r="H93" s="133"/>
      <c r="I93" s="133"/>
      <c r="J93" s="133"/>
      <c r="K93" s="133"/>
      <c r="L93" s="133"/>
      <c r="M93" s="133"/>
      <c r="N93" s="133"/>
      <c r="O93" s="133"/>
      <c r="P93" s="133"/>
      <c r="Q93" s="129">
        <f t="shared" si="1"/>
        <v>178592864.19</v>
      </c>
      <c r="T93" s="119"/>
      <c r="U93" s="119"/>
      <c r="V93" s="119"/>
      <c r="W93" s="5"/>
      <c r="AB93" s="117"/>
    </row>
    <row r="94" spans="2:28" x14ac:dyDescent="0.25">
      <c r="B94" s="29" t="s">
        <v>351</v>
      </c>
      <c r="C94" s="133">
        <v>330078958</v>
      </c>
      <c r="D94" s="133"/>
      <c r="E94" s="133">
        <v>5549882.0700000003</v>
      </c>
      <c r="F94" s="133">
        <v>3739305.82</v>
      </c>
      <c r="G94" s="133"/>
      <c r="H94" s="133"/>
      <c r="I94" s="133"/>
      <c r="J94" s="133"/>
      <c r="K94" s="133"/>
      <c r="L94" s="133"/>
      <c r="M94" s="133"/>
      <c r="N94" s="133"/>
      <c r="O94" s="133"/>
      <c r="P94" s="133"/>
      <c r="Q94" s="129">
        <f t="shared" si="1"/>
        <v>9289187.8900000006</v>
      </c>
      <c r="T94" s="119"/>
      <c r="U94" s="119"/>
      <c r="V94" s="119"/>
      <c r="W94" s="5"/>
      <c r="AB94" s="117"/>
    </row>
    <row r="95" spans="2:28" x14ac:dyDescent="0.25">
      <c r="B95" s="29" t="s">
        <v>331</v>
      </c>
      <c r="C95" s="133">
        <v>4539681</v>
      </c>
      <c r="D95" s="133"/>
      <c r="E95" s="133">
        <v>310806.69</v>
      </c>
      <c r="F95" s="133">
        <v>310874.81</v>
      </c>
      <c r="G95" s="133"/>
      <c r="H95" s="133"/>
      <c r="I95" s="133"/>
      <c r="J95" s="133"/>
      <c r="K95" s="133"/>
      <c r="L95" s="133"/>
      <c r="M95" s="133"/>
      <c r="N95" s="133"/>
      <c r="O95" s="133"/>
      <c r="P95" s="133"/>
      <c r="Q95" s="129">
        <f t="shared" si="1"/>
        <v>621681.5</v>
      </c>
      <c r="T95" s="119"/>
      <c r="U95" s="119"/>
      <c r="V95" s="119"/>
      <c r="W95" s="5"/>
      <c r="AB95" s="117"/>
    </row>
    <row r="96" spans="2:28" x14ac:dyDescent="0.25">
      <c r="B96" s="29" t="s">
        <v>332</v>
      </c>
      <c r="C96" s="133">
        <v>190748016</v>
      </c>
      <c r="D96" s="133"/>
      <c r="E96" s="133">
        <v>10320282.09</v>
      </c>
      <c r="F96" s="133">
        <v>12272980.369999999</v>
      </c>
      <c r="G96" s="133"/>
      <c r="H96" s="133"/>
      <c r="I96" s="133"/>
      <c r="J96" s="133"/>
      <c r="K96" s="133"/>
      <c r="L96" s="133"/>
      <c r="M96" s="133"/>
      <c r="N96" s="133"/>
      <c r="O96" s="133"/>
      <c r="P96" s="133"/>
      <c r="Q96" s="129">
        <f t="shared" si="1"/>
        <v>22593262.460000001</v>
      </c>
      <c r="T96" s="5"/>
      <c r="U96" s="5"/>
      <c r="V96" s="5"/>
      <c r="W96" s="5"/>
      <c r="AB96" s="117"/>
    </row>
    <row r="97" spans="2:23" x14ac:dyDescent="0.25">
      <c r="B97" s="170" t="s">
        <v>162</v>
      </c>
      <c r="C97" s="140">
        <v>738460649593</v>
      </c>
      <c r="D97" s="140"/>
      <c r="E97" s="127">
        <v>44581810825.360001</v>
      </c>
      <c r="F97" s="127">
        <v>52410644552.879997</v>
      </c>
      <c r="G97" s="127"/>
      <c r="H97" s="127"/>
      <c r="I97" s="127"/>
      <c r="J97" s="127"/>
      <c r="K97" s="127"/>
      <c r="L97" s="127"/>
      <c r="M97" s="127"/>
      <c r="N97" s="127"/>
      <c r="O97" s="127"/>
      <c r="P97" s="127">
        <f>P98+P102+P109+P116+P128</f>
        <v>0</v>
      </c>
      <c r="Q97" s="127">
        <f t="shared" si="1"/>
        <v>96992455378.23999</v>
      </c>
      <c r="T97" s="5"/>
      <c r="U97" s="5"/>
      <c r="V97" s="5"/>
      <c r="W97" s="5"/>
    </row>
    <row r="98" spans="2:23" x14ac:dyDescent="0.25">
      <c r="B98" s="28" t="s">
        <v>163</v>
      </c>
      <c r="C98" s="132">
        <v>31370841423</v>
      </c>
      <c r="D98" s="132"/>
      <c r="E98" s="128">
        <v>751082568.31000006</v>
      </c>
      <c r="F98" s="128">
        <v>2972917156.75</v>
      </c>
      <c r="G98" s="128"/>
      <c r="H98" s="128"/>
      <c r="I98" s="128"/>
      <c r="J98" s="128"/>
      <c r="K98" s="128"/>
      <c r="L98" s="128"/>
      <c r="M98" s="128"/>
      <c r="N98" s="128"/>
      <c r="O98" s="128"/>
      <c r="P98" s="128">
        <f>SUM(P99:P101)</f>
        <v>0</v>
      </c>
      <c r="Q98" s="128">
        <f t="shared" si="1"/>
        <v>3723999725.0599999</v>
      </c>
      <c r="T98" s="5"/>
      <c r="U98" s="5"/>
      <c r="V98" s="5"/>
      <c r="W98" s="5"/>
    </row>
    <row r="99" spans="2:23" x14ac:dyDescent="0.25">
      <c r="B99" s="29" t="s">
        <v>164</v>
      </c>
      <c r="C99" s="133">
        <v>4317176505</v>
      </c>
      <c r="D99" s="133"/>
      <c r="E99" s="133">
        <v>38160375.359999999</v>
      </c>
      <c r="F99" s="133">
        <v>84647744.420000002</v>
      </c>
      <c r="G99" s="133"/>
      <c r="H99" s="133"/>
      <c r="I99" s="133"/>
      <c r="J99" s="133"/>
      <c r="K99" s="133"/>
      <c r="L99" s="133"/>
      <c r="M99" s="133"/>
      <c r="N99" s="133"/>
      <c r="O99" s="133"/>
      <c r="P99" s="133">
        <v>0</v>
      </c>
      <c r="Q99" s="129">
        <f t="shared" si="1"/>
        <v>122808119.78</v>
      </c>
      <c r="T99" s="5"/>
      <c r="U99" s="5"/>
      <c r="V99" s="5"/>
      <c r="W99" s="5"/>
    </row>
    <row r="100" spans="2:23" x14ac:dyDescent="0.25">
      <c r="B100" s="29" t="s">
        <v>165</v>
      </c>
      <c r="C100" s="133">
        <v>817412450</v>
      </c>
      <c r="D100" s="133"/>
      <c r="E100" s="133">
        <v>32830000</v>
      </c>
      <c r="F100" s="133">
        <v>93096065.140000001</v>
      </c>
      <c r="G100" s="133"/>
      <c r="H100" s="133"/>
      <c r="I100" s="133"/>
      <c r="J100" s="133"/>
      <c r="K100" s="133"/>
      <c r="L100" s="133"/>
      <c r="M100" s="133"/>
      <c r="N100" s="133"/>
      <c r="O100" s="133"/>
      <c r="P100" s="133">
        <v>0</v>
      </c>
      <c r="Q100" s="129">
        <f t="shared" si="1"/>
        <v>125926065.14</v>
      </c>
      <c r="T100" s="5"/>
      <c r="U100" s="5"/>
      <c r="V100" s="5"/>
      <c r="W100" s="5"/>
    </row>
    <row r="101" spans="2:23" x14ac:dyDescent="0.25">
      <c r="B101" s="29" t="s">
        <v>166</v>
      </c>
      <c r="C101" s="133">
        <v>26236252468</v>
      </c>
      <c r="D101" s="133"/>
      <c r="E101" s="133">
        <v>680092192.95000005</v>
      </c>
      <c r="F101" s="133">
        <v>2795173347.1900001</v>
      </c>
      <c r="G101" s="133"/>
      <c r="H101" s="133"/>
      <c r="I101" s="133"/>
      <c r="J101" s="133"/>
      <c r="K101" s="133"/>
      <c r="L101" s="133"/>
      <c r="M101" s="133"/>
      <c r="N101" s="133"/>
      <c r="O101" s="133"/>
      <c r="P101" s="133">
        <v>0</v>
      </c>
      <c r="Q101" s="129">
        <f t="shared" si="1"/>
        <v>3475265540.1400003</v>
      </c>
      <c r="T101" s="5"/>
      <c r="U101" s="5"/>
      <c r="V101" s="5"/>
      <c r="W101" s="5"/>
    </row>
    <row r="102" spans="2:23" x14ac:dyDescent="0.25">
      <c r="B102" s="28" t="s">
        <v>167</v>
      </c>
      <c r="C102" s="132">
        <v>168782842806</v>
      </c>
      <c r="D102" s="132"/>
      <c r="E102" s="132">
        <v>10384728578.07</v>
      </c>
      <c r="F102" s="128">
        <v>11194479454.469999</v>
      </c>
      <c r="G102" s="128"/>
      <c r="H102" s="128"/>
      <c r="I102" s="128"/>
      <c r="J102" s="128"/>
      <c r="K102" s="128"/>
      <c r="L102" s="128"/>
      <c r="M102" s="128"/>
      <c r="N102" s="128"/>
      <c r="O102" s="128"/>
      <c r="P102" s="128">
        <f>SUM(P103:P107)</f>
        <v>0</v>
      </c>
      <c r="Q102" s="128">
        <f t="shared" ref="Q102:Q144" si="2">SUM(E102:P102)</f>
        <v>21579208032.540001</v>
      </c>
      <c r="T102" s="5"/>
      <c r="U102" s="5"/>
      <c r="V102" s="5"/>
      <c r="W102" s="5"/>
    </row>
    <row r="103" spans="2:23" x14ac:dyDescent="0.25">
      <c r="B103" s="29" t="s">
        <v>353</v>
      </c>
      <c r="C103" s="133">
        <v>284169222</v>
      </c>
      <c r="D103" s="133"/>
      <c r="E103" s="133">
        <v>22006208.059999999</v>
      </c>
      <c r="F103" s="133">
        <v>22006208.059999999</v>
      </c>
      <c r="G103" s="133"/>
      <c r="H103" s="133"/>
      <c r="I103" s="133"/>
      <c r="J103" s="133"/>
      <c r="K103" s="133"/>
      <c r="L103" s="133"/>
      <c r="M103" s="133"/>
      <c r="N103" s="133"/>
      <c r="O103" s="133"/>
      <c r="P103" s="133">
        <v>0</v>
      </c>
      <c r="Q103" s="129">
        <f t="shared" si="2"/>
        <v>44012416.119999997</v>
      </c>
      <c r="T103" s="5"/>
      <c r="U103" s="5"/>
      <c r="V103" s="5"/>
      <c r="W103" s="5"/>
    </row>
    <row r="104" spans="2:23" x14ac:dyDescent="0.25">
      <c r="B104" s="29" t="s">
        <v>169</v>
      </c>
      <c r="C104" s="133">
        <v>18541245058</v>
      </c>
      <c r="D104" s="133"/>
      <c r="E104" s="133">
        <v>946487912.00999999</v>
      </c>
      <c r="F104" s="133">
        <v>1206627336.79</v>
      </c>
      <c r="G104" s="133"/>
      <c r="H104" s="133"/>
      <c r="I104" s="133"/>
      <c r="J104" s="133"/>
      <c r="K104" s="133"/>
      <c r="L104" s="133"/>
      <c r="M104" s="133"/>
      <c r="N104" s="133"/>
      <c r="O104" s="133"/>
      <c r="P104" s="133">
        <v>0</v>
      </c>
      <c r="Q104" s="129">
        <f t="shared" si="2"/>
        <v>2153115248.8000002</v>
      </c>
      <c r="T104" s="5"/>
      <c r="U104" s="5"/>
      <c r="V104" s="5"/>
      <c r="W104" s="5"/>
    </row>
    <row r="105" spans="2:23" x14ac:dyDescent="0.25">
      <c r="B105" s="29" t="s">
        <v>170</v>
      </c>
      <c r="C105" s="133">
        <v>16622756919</v>
      </c>
      <c r="D105" s="133"/>
      <c r="E105" s="133">
        <v>717897116.88999999</v>
      </c>
      <c r="F105" s="133">
        <v>777981410.02999997</v>
      </c>
      <c r="G105" s="133"/>
      <c r="H105" s="133"/>
      <c r="I105" s="133"/>
      <c r="J105" s="133"/>
      <c r="K105" s="133"/>
      <c r="L105" s="133"/>
      <c r="M105" s="133"/>
      <c r="N105" s="133"/>
      <c r="O105" s="133"/>
      <c r="P105" s="133"/>
      <c r="Q105" s="129">
        <f t="shared" si="2"/>
        <v>1495878526.9200001</v>
      </c>
      <c r="T105" s="5"/>
      <c r="U105" s="5"/>
      <c r="V105" s="5"/>
      <c r="W105" s="5"/>
    </row>
    <row r="106" spans="2:23" x14ac:dyDescent="0.25">
      <c r="B106" s="29" t="s">
        <v>333</v>
      </c>
      <c r="C106" s="133">
        <v>26513048</v>
      </c>
      <c r="D106" s="133"/>
      <c r="E106" s="133">
        <v>0</v>
      </c>
      <c r="F106" s="133">
        <v>71540</v>
      </c>
      <c r="G106" s="133"/>
      <c r="H106" s="133"/>
      <c r="I106" s="133"/>
      <c r="J106" s="133"/>
      <c r="K106" s="133"/>
      <c r="L106" s="133"/>
      <c r="M106" s="133"/>
      <c r="N106" s="133"/>
      <c r="O106" s="133"/>
      <c r="P106" s="133">
        <v>0</v>
      </c>
      <c r="Q106" s="129">
        <f t="shared" si="2"/>
        <v>71540</v>
      </c>
      <c r="T106" s="5"/>
      <c r="U106" s="5"/>
      <c r="V106" s="5"/>
      <c r="W106" s="5"/>
    </row>
    <row r="107" spans="2:23" x14ac:dyDescent="0.25">
      <c r="B107" s="29" t="s">
        <v>289</v>
      </c>
      <c r="C107" s="133">
        <v>104221716</v>
      </c>
      <c r="D107" s="133"/>
      <c r="E107" s="133">
        <v>6884435.4699999997</v>
      </c>
      <c r="F107" s="133">
        <v>6587597</v>
      </c>
      <c r="G107" s="133"/>
      <c r="H107" s="133"/>
      <c r="I107" s="133"/>
      <c r="J107" s="133"/>
      <c r="K107" s="133"/>
      <c r="L107" s="133"/>
      <c r="M107" s="133"/>
      <c r="N107" s="133"/>
      <c r="O107" s="133"/>
      <c r="P107" s="133">
        <v>0</v>
      </c>
      <c r="Q107" s="129">
        <f t="shared" si="2"/>
        <v>13472032.469999999</v>
      </c>
      <c r="T107" s="5"/>
      <c r="U107" s="5"/>
      <c r="V107" s="5"/>
      <c r="W107" s="5"/>
    </row>
    <row r="108" spans="2:23" x14ac:dyDescent="0.25">
      <c r="B108" s="29" t="s">
        <v>172</v>
      </c>
      <c r="C108" s="133">
        <v>133203936843</v>
      </c>
      <c r="D108" s="133"/>
      <c r="E108" s="133">
        <v>8691452905.6399994</v>
      </c>
      <c r="F108" s="133">
        <v>9181205362.5900002</v>
      </c>
      <c r="G108" s="133"/>
      <c r="H108" s="133"/>
      <c r="I108" s="133"/>
      <c r="J108" s="133"/>
      <c r="K108" s="133"/>
      <c r="L108" s="133"/>
      <c r="M108" s="133"/>
      <c r="N108" s="133"/>
      <c r="O108" s="133"/>
      <c r="P108" s="133"/>
      <c r="Q108" s="129">
        <f t="shared" si="2"/>
        <v>17872658268.23</v>
      </c>
      <c r="T108" s="5"/>
      <c r="U108" s="5"/>
      <c r="V108" s="5"/>
      <c r="W108" s="5"/>
    </row>
    <row r="109" spans="2:23" x14ac:dyDescent="0.25">
      <c r="B109" s="28" t="s">
        <v>173</v>
      </c>
      <c r="C109" s="132">
        <v>16923613014</v>
      </c>
      <c r="D109" s="132"/>
      <c r="E109" s="128">
        <v>431127817.25999999</v>
      </c>
      <c r="F109" s="128">
        <v>2223848335.75</v>
      </c>
      <c r="G109" s="128"/>
      <c r="H109" s="128"/>
      <c r="I109" s="128"/>
      <c r="J109" s="128"/>
      <c r="K109" s="128"/>
      <c r="L109" s="128"/>
      <c r="M109" s="128"/>
      <c r="N109" s="128"/>
      <c r="O109" s="128"/>
      <c r="P109" s="128">
        <f>SUM(P110:P115)</f>
        <v>0</v>
      </c>
      <c r="Q109" s="128">
        <f t="shared" si="2"/>
        <v>2654976153.0100002</v>
      </c>
      <c r="T109" s="5"/>
      <c r="U109" s="5"/>
      <c r="V109" s="5"/>
      <c r="W109" s="5"/>
    </row>
    <row r="110" spans="2:23" x14ac:dyDescent="0.25">
      <c r="B110" s="29" t="s">
        <v>174</v>
      </c>
      <c r="C110" s="133">
        <v>5590763341</v>
      </c>
      <c r="D110" s="133"/>
      <c r="E110" s="133">
        <v>56749082.32</v>
      </c>
      <c r="F110" s="133">
        <v>1547874028.46</v>
      </c>
      <c r="G110" s="133"/>
      <c r="H110" s="133"/>
      <c r="I110" s="133"/>
      <c r="J110" s="133"/>
      <c r="K110" s="133"/>
      <c r="L110" s="133"/>
      <c r="M110" s="133"/>
      <c r="N110" s="133"/>
      <c r="O110" s="133"/>
      <c r="P110" s="133">
        <v>0</v>
      </c>
      <c r="Q110" s="129">
        <f t="shared" si="2"/>
        <v>1604623110.78</v>
      </c>
      <c r="T110" s="5"/>
      <c r="U110" s="5"/>
      <c r="V110" s="5"/>
      <c r="W110" s="5"/>
    </row>
    <row r="111" spans="2:23" x14ac:dyDescent="0.25">
      <c r="B111" s="29" t="s">
        <v>290</v>
      </c>
      <c r="C111" s="133">
        <v>3732043759</v>
      </c>
      <c r="D111" s="133"/>
      <c r="E111" s="133">
        <v>8754818</v>
      </c>
      <c r="F111" s="133">
        <v>213408199.56</v>
      </c>
      <c r="G111" s="133"/>
      <c r="H111" s="133"/>
      <c r="I111" s="133"/>
      <c r="J111" s="133"/>
      <c r="K111" s="133"/>
      <c r="L111" s="133"/>
      <c r="M111" s="133"/>
      <c r="N111" s="133"/>
      <c r="O111" s="133"/>
      <c r="P111" s="133">
        <v>0</v>
      </c>
      <c r="Q111" s="129">
        <f t="shared" si="2"/>
        <v>222163017.56</v>
      </c>
      <c r="T111" s="118"/>
      <c r="U111" s="118"/>
      <c r="V111" s="118"/>
      <c r="W111" s="5"/>
    </row>
    <row r="112" spans="2:23" x14ac:dyDescent="0.25">
      <c r="B112" s="29" t="s">
        <v>291</v>
      </c>
      <c r="C112" s="133">
        <v>4583392499</v>
      </c>
      <c r="D112" s="133"/>
      <c r="E112" s="133">
        <v>223818930.86999997</v>
      </c>
      <c r="F112" s="133">
        <v>290515905.00999999</v>
      </c>
      <c r="G112" s="133"/>
      <c r="H112" s="133"/>
      <c r="I112" s="133"/>
      <c r="J112" s="133"/>
      <c r="K112" s="133"/>
      <c r="L112" s="133"/>
      <c r="M112" s="133"/>
      <c r="N112" s="133"/>
      <c r="O112" s="133"/>
      <c r="P112" s="133">
        <v>0</v>
      </c>
      <c r="Q112" s="129">
        <f t="shared" si="2"/>
        <v>514334835.88</v>
      </c>
      <c r="T112" s="118"/>
      <c r="U112" s="118"/>
      <c r="V112" s="118"/>
      <c r="W112" s="5"/>
    </row>
    <row r="113" spans="2:28" x14ac:dyDescent="0.25">
      <c r="B113" s="29" t="s">
        <v>292</v>
      </c>
      <c r="C113" s="133">
        <v>2338581</v>
      </c>
      <c r="D113" s="133"/>
      <c r="E113" s="133">
        <v>0</v>
      </c>
      <c r="F113" s="133"/>
      <c r="G113" s="133"/>
      <c r="H113" s="133"/>
      <c r="I113" s="133"/>
      <c r="J113" s="133"/>
      <c r="K113" s="133"/>
      <c r="L113" s="133"/>
      <c r="M113" s="133"/>
      <c r="N113" s="133"/>
      <c r="O113" s="133"/>
      <c r="P113" s="133"/>
      <c r="Q113" s="129">
        <f t="shared" si="2"/>
        <v>0</v>
      </c>
      <c r="T113" s="118"/>
      <c r="U113" s="118"/>
      <c r="V113" s="118"/>
      <c r="W113" s="5"/>
    </row>
    <row r="114" spans="2:28" x14ac:dyDescent="0.25">
      <c r="B114" s="29" t="s">
        <v>293</v>
      </c>
      <c r="C114" s="133">
        <v>320504954</v>
      </c>
      <c r="D114" s="133"/>
      <c r="E114" s="133">
        <v>38132894.789999999</v>
      </c>
      <c r="F114" s="133">
        <v>39524156.079999998</v>
      </c>
      <c r="G114" s="133"/>
      <c r="H114" s="133"/>
      <c r="I114" s="133"/>
      <c r="J114" s="133"/>
      <c r="K114" s="133"/>
      <c r="L114" s="133"/>
      <c r="M114" s="133"/>
      <c r="N114" s="133"/>
      <c r="O114" s="133"/>
      <c r="P114" s="133">
        <v>0</v>
      </c>
      <c r="Q114" s="129">
        <f t="shared" si="2"/>
        <v>77657050.870000005</v>
      </c>
      <c r="T114" s="105"/>
      <c r="U114" s="105"/>
      <c r="V114" s="105"/>
      <c r="W114" s="5"/>
    </row>
    <row r="115" spans="2:28" ht="30" x14ac:dyDescent="0.25">
      <c r="B115" s="23" t="s">
        <v>178</v>
      </c>
      <c r="C115" s="133">
        <v>2694569880</v>
      </c>
      <c r="D115" s="133"/>
      <c r="E115" s="133">
        <v>103672091.28</v>
      </c>
      <c r="F115" s="133">
        <v>132526046.64</v>
      </c>
      <c r="G115" s="133"/>
      <c r="H115" s="133"/>
      <c r="I115" s="133"/>
      <c r="J115" s="133"/>
      <c r="K115" s="133"/>
      <c r="L115" s="133"/>
      <c r="M115" s="133"/>
      <c r="N115" s="133"/>
      <c r="O115" s="133"/>
      <c r="P115" s="133">
        <v>0</v>
      </c>
      <c r="Q115" s="129">
        <f t="shared" si="2"/>
        <v>236198137.92000002</v>
      </c>
      <c r="T115" s="105"/>
      <c r="U115" s="105"/>
      <c r="V115" s="105"/>
      <c r="W115" s="5"/>
    </row>
    <row r="116" spans="2:28" x14ac:dyDescent="0.25">
      <c r="B116" s="28" t="s">
        <v>179</v>
      </c>
      <c r="C116" s="132">
        <v>328145067506</v>
      </c>
      <c r="D116" s="132"/>
      <c r="E116" s="128">
        <v>21196879646.369999</v>
      </c>
      <c r="F116" s="128">
        <v>23299581850.09</v>
      </c>
      <c r="G116" s="128"/>
      <c r="H116" s="128"/>
      <c r="I116" s="128"/>
      <c r="J116" s="128"/>
      <c r="K116" s="128"/>
      <c r="L116" s="128"/>
      <c r="M116" s="128"/>
      <c r="N116" s="128"/>
      <c r="O116" s="128"/>
      <c r="P116" s="128">
        <f>SUM(P117:P127)</f>
        <v>0</v>
      </c>
      <c r="Q116" s="128">
        <f t="shared" si="2"/>
        <v>44496461496.459999</v>
      </c>
      <c r="T116" s="105"/>
      <c r="U116" s="105"/>
      <c r="V116" s="105"/>
      <c r="W116" s="5"/>
      <c r="AB116" s="122"/>
    </row>
    <row r="117" spans="2:28" x14ac:dyDescent="0.25">
      <c r="B117" s="29" t="s">
        <v>180</v>
      </c>
      <c r="C117" s="133">
        <v>18249523531</v>
      </c>
      <c r="D117" s="133"/>
      <c r="E117" s="133">
        <v>986425070.13</v>
      </c>
      <c r="F117" s="133">
        <v>1096504074.1100001</v>
      </c>
      <c r="G117" s="133"/>
      <c r="H117" s="133"/>
      <c r="I117" s="133"/>
      <c r="J117" s="133"/>
      <c r="K117" s="133"/>
      <c r="L117" s="133"/>
      <c r="M117" s="133"/>
      <c r="N117" s="133"/>
      <c r="O117" s="133"/>
      <c r="P117" s="133">
        <v>0</v>
      </c>
      <c r="Q117" s="129">
        <f t="shared" si="2"/>
        <v>2082929144.2400002</v>
      </c>
      <c r="T117" s="12"/>
      <c r="U117" s="12"/>
      <c r="V117" s="12"/>
      <c r="W117" s="5"/>
      <c r="AB117" s="122"/>
    </row>
    <row r="118" spans="2:28" x14ac:dyDescent="0.25">
      <c r="B118" s="29" t="s">
        <v>294</v>
      </c>
      <c r="C118" s="133">
        <v>114193390419</v>
      </c>
      <c r="D118" s="133"/>
      <c r="E118" s="133">
        <v>10422818773.940001</v>
      </c>
      <c r="F118" s="133">
        <v>8945936576.2000008</v>
      </c>
      <c r="G118" s="133"/>
      <c r="H118" s="133"/>
      <c r="I118" s="133"/>
      <c r="J118" s="133"/>
      <c r="K118" s="133"/>
      <c r="L118" s="133"/>
      <c r="M118" s="133"/>
      <c r="N118" s="133"/>
      <c r="O118" s="133"/>
      <c r="P118" s="133">
        <v>0</v>
      </c>
      <c r="Q118" s="129">
        <f t="shared" si="2"/>
        <v>19368755350.139999</v>
      </c>
      <c r="T118" s="12"/>
      <c r="U118" s="12"/>
      <c r="V118" s="12"/>
      <c r="W118" s="5"/>
      <c r="AB118" s="122"/>
    </row>
    <row r="119" spans="2:28" x14ac:dyDescent="0.25">
      <c r="B119" s="29" t="s">
        <v>295</v>
      </c>
      <c r="C119" s="133">
        <v>32063116830</v>
      </c>
      <c r="D119" s="133"/>
      <c r="E119" s="133">
        <v>2118634689.05</v>
      </c>
      <c r="F119" s="133">
        <v>2303972127.8000002</v>
      </c>
      <c r="G119" s="133"/>
      <c r="H119" s="133"/>
      <c r="I119" s="133"/>
      <c r="J119" s="133"/>
      <c r="K119" s="133"/>
      <c r="L119" s="133"/>
      <c r="M119" s="133"/>
      <c r="N119" s="133"/>
      <c r="O119" s="133"/>
      <c r="P119" s="133">
        <v>0</v>
      </c>
      <c r="Q119" s="129">
        <f t="shared" si="2"/>
        <v>4422606816.8500004</v>
      </c>
      <c r="T119" s="12"/>
      <c r="U119" s="12"/>
      <c r="V119" s="12"/>
      <c r="W119" s="5"/>
      <c r="AB119" s="122"/>
    </row>
    <row r="120" spans="2:28" x14ac:dyDescent="0.25">
      <c r="B120" s="29" t="s">
        <v>183</v>
      </c>
      <c r="C120" s="133">
        <v>28055242863</v>
      </c>
      <c r="D120" s="133"/>
      <c r="E120" s="133">
        <v>1603868122.4200001</v>
      </c>
      <c r="F120" s="133">
        <v>1690643016.6299999</v>
      </c>
      <c r="G120" s="133"/>
      <c r="H120" s="133"/>
      <c r="I120" s="133"/>
      <c r="J120" s="133"/>
      <c r="K120" s="133"/>
      <c r="L120" s="133"/>
      <c r="M120" s="133"/>
      <c r="N120" s="133"/>
      <c r="O120" s="133"/>
      <c r="P120" s="133">
        <v>0</v>
      </c>
      <c r="Q120" s="129">
        <f t="shared" si="2"/>
        <v>3294511139.0500002</v>
      </c>
      <c r="T120" s="12"/>
      <c r="U120" s="12"/>
      <c r="V120" s="12"/>
      <c r="W120" s="5"/>
      <c r="AB120" s="122"/>
    </row>
    <row r="121" spans="2:28" x14ac:dyDescent="0.25">
      <c r="B121" s="29" t="s">
        <v>296</v>
      </c>
      <c r="C121" s="133">
        <v>3512042323</v>
      </c>
      <c r="D121" s="133"/>
      <c r="E121" s="133">
        <v>270271389.81</v>
      </c>
      <c r="F121" s="133">
        <v>307905114.45999998</v>
      </c>
      <c r="G121" s="133"/>
      <c r="H121" s="133"/>
      <c r="I121" s="133"/>
      <c r="J121" s="133"/>
      <c r="K121" s="133"/>
      <c r="L121" s="133"/>
      <c r="M121" s="133"/>
      <c r="N121" s="133"/>
      <c r="O121" s="133"/>
      <c r="P121" s="133">
        <v>0</v>
      </c>
      <c r="Q121" s="129">
        <f t="shared" si="2"/>
        <v>578176504.26999998</v>
      </c>
      <c r="T121" s="12"/>
      <c r="U121" s="12"/>
      <c r="V121" s="12"/>
      <c r="W121" s="5"/>
      <c r="AB121" s="122"/>
    </row>
    <row r="122" spans="2:28" x14ac:dyDescent="0.25">
      <c r="B122" s="29" t="s">
        <v>185</v>
      </c>
      <c r="C122" s="133">
        <v>13019392840</v>
      </c>
      <c r="D122" s="133"/>
      <c r="E122" s="133">
        <v>987562692.86000001</v>
      </c>
      <c r="F122" s="133">
        <v>1040819944.78</v>
      </c>
      <c r="G122" s="133"/>
      <c r="H122" s="133"/>
      <c r="I122" s="133"/>
      <c r="J122" s="133"/>
      <c r="K122" s="133"/>
      <c r="L122" s="133"/>
      <c r="M122" s="133"/>
      <c r="N122" s="133"/>
      <c r="O122" s="133"/>
      <c r="P122" s="133">
        <v>0</v>
      </c>
      <c r="Q122" s="129">
        <f t="shared" si="2"/>
        <v>2028382637.6399999</v>
      </c>
      <c r="T122" s="12"/>
      <c r="U122" s="12"/>
      <c r="V122" s="12"/>
      <c r="W122" s="5"/>
      <c r="AB122" s="122"/>
    </row>
    <row r="123" spans="2:28" x14ac:dyDescent="0.25">
      <c r="B123" s="29" t="s">
        <v>186</v>
      </c>
      <c r="C123" s="133">
        <v>1695003508</v>
      </c>
      <c r="D123" s="133"/>
      <c r="E123" s="133">
        <v>80461082.879999995</v>
      </c>
      <c r="F123" s="133">
        <v>119063591.76000001</v>
      </c>
      <c r="G123" s="133"/>
      <c r="H123" s="133"/>
      <c r="I123" s="133"/>
      <c r="J123" s="133"/>
      <c r="K123" s="133"/>
      <c r="L123" s="133"/>
      <c r="M123" s="133"/>
      <c r="N123" s="133"/>
      <c r="O123" s="133"/>
      <c r="P123" s="133">
        <v>0</v>
      </c>
      <c r="Q123" s="129">
        <f t="shared" si="2"/>
        <v>199524674.63999999</v>
      </c>
      <c r="T123" s="12"/>
      <c r="U123" s="12"/>
      <c r="V123" s="12"/>
      <c r="W123" s="5"/>
      <c r="AB123" s="122"/>
    </row>
    <row r="124" spans="2:28" x14ac:dyDescent="0.25">
      <c r="B124" s="29" t="s">
        <v>187</v>
      </c>
      <c r="C124" s="133">
        <v>646540838</v>
      </c>
      <c r="D124" s="133"/>
      <c r="E124" s="133">
        <v>45966409.170000002</v>
      </c>
      <c r="F124" s="133">
        <v>47291400.739999995</v>
      </c>
      <c r="G124" s="133"/>
      <c r="H124" s="133"/>
      <c r="I124" s="133"/>
      <c r="J124" s="133"/>
      <c r="K124" s="133"/>
      <c r="L124" s="133"/>
      <c r="M124" s="133"/>
      <c r="N124" s="133"/>
      <c r="O124" s="133"/>
      <c r="P124" s="133">
        <v>0</v>
      </c>
      <c r="Q124" s="129">
        <f t="shared" si="2"/>
        <v>93257809.909999996</v>
      </c>
      <c r="T124" s="12"/>
      <c r="U124" s="12"/>
      <c r="V124" s="12"/>
      <c r="W124" s="5"/>
      <c r="AB124" s="122"/>
    </row>
    <row r="125" spans="2:28" x14ac:dyDescent="0.25">
      <c r="B125" s="29" t="s">
        <v>188</v>
      </c>
      <c r="C125" s="133">
        <v>563130187</v>
      </c>
      <c r="D125" s="133"/>
      <c r="E125" s="133">
        <v>23315467.800000001</v>
      </c>
      <c r="F125" s="133">
        <v>25422066.450000003</v>
      </c>
      <c r="G125" s="133"/>
      <c r="H125" s="133"/>
      <c r="I125" s="133"/>
      <c r="J125" s="133"/>
      <c r="K125" s="133"/>
      <c r="L125" s="133"/>
      <c r="M125" s="133"/>
      <c r="N125" s="133"/>
      <c r="O125" s="133"/>
      <c r="P125" s="133">
        <v>0</v>
      </c>
      <c r="Q125" s="129">
        <f t="shared" si="2"/>
        <v>48737534.25</v>
      </c>
      <c r="T125" s="12"/>
      <c r="U125" s="12"/>
      <c r="V125" s="12"/>
      <c r="W125" s="5"/>
      <c r="AB125" s="122"/>
    </row>
    <row r="126" spans="2:28" x14ac:dyDescent="0.25">
      <c r="B126" s="29" t="s">
        <v>297</v>
      </c>
      <c r="C126" s="133">
        <v>1179299646</v>
      </c>
      <c r="D126" s="133"/>
      <c r="E126" s="133">
        <v>62407758.280000001</v>
      </c>
      <c r="F126" s="133">
        <v>72185114.049999997</v>
      </c>
      <c r="G126" s="133"/>
      <c r="H126" s="133"/>
      <c r="I126" s="133"/>
      <c r="J126" s="133"/>
      <c r="K126" s="133"/>
      <c r="L126" s="133"/>
      <c r="M126" s="133"/>
      <c r="N126" s="133"/>
      <c r="O126" s="133"/>
      <c r="P126" s="133">
        <v>0</v>
      </c>
      <c r="Q126" s="129">
        <f t="shared" si="2"/>
        <v>134592872.32999998</v>
      </c>
      <c r="T126" s="12"/>
      <c r="U126" s="12"/>
      <c r="V126" s="12"/>
      <c r="W126" s="5"/>
      <c r="AB126" s="122"/>
    </row>
    <row r="127" spans="2:28" x14ac:dyDescent="0.25">
      <c r="B127" s="29" t="s">
        <v>190</v>
      </c>
      <c r="C127" s="133">
        <v>114968384521</v>
      </c>
      <c r="D127" s="133"/>
      <c r="E127" s="133">
        <v>4595148190.0299997</v>
      </c>
      <c r="F127" s="133">
        <v>7649838823.1099997</v>
      </c>
      <c r="G127" s="133"/>
      <c r="H127" s="133"/>
      <c r="I127" s="133"/>
      <c r="J127" s="133"/>
      <c r="K127" s="133"/>
      <c r="L127" s="133"/>
      <c r="M127" s="133"/>
      <c r="N127" s="133"/>
      <c r="O127" s="133"/>
      <c r="P127" s="133">
        <v>0</v>
      </c>
      <c r="Q127" s="129">
        <f t="shared" si="2"/>
        <v>12244987013.139999</v>
      </c>
      <c r="T127" s="12"/>
      <c r="U127" s="12"/>
      <c r="V127" s="12"/>
      <c r="W127" s="5"/>
      <c r="AB127" s="122"/>
    </row>
    <row r="128" spans="2:28" x14ac:dyDescent="0.25">
      <c r="B128" s="28" t="s">
        <v>191</v>
      </c>
      <c r="C128" s="132">
        <v>191985997254</v>
      </c>
      <c r="D128" s="132"/>
      <c r="E128" s="132">
        <v>11754135241.959999</v>
      </c>
      <c r="F128" s="128">
        <v>12659923429.15</v>
      </c>
      <c r="G128" s="128"/>
      <c r="H128" s="128"/>
      <c r="I128" s="128"/>
      <c r="J128" s="128"/>
      <c r="K128" s="128"/>
      <c r="L128" s="128"/>
      <c r="M128" s="128"/>
      <c r="N128" s="128"/>
      <c r="O128" s="128"/>
      <c r="P128" s="128">
        <f>SUM(P129:P134)</f>
        <v>0</v>
      </c>
      <c r="Q128" s="128">
        <f t="shared" si="2"/>
        <v>24414058671.110001</v>
      </c>
      <c r="T128" s="12"/>
      <c r="U128" s="12"/>
      <c r="V128" s="12"/>
      <c r="W128" s="5"/>
    </row>
    <row r="129" spans="2:30" x14ac:dyDescent="0.25">
      <c r="B129" s="29" t="s">
        <v>298</v>
      </c>
      <c r="C129" s="133">
        <v>103220714561</v>
      </c>
      <c r="D129" s="133"/>
      <c r="E129" s="133">
        <v>7075371614.0699997</v>
      </c>
      <c r="F129" s="133">
        <v>7260497093.25</v>
      </c>
      <c r="G129" s="133"/>
      <c r="H129" s="133"/>
      <c r="I129" s="133"/>
      <c r="J129" s="133"/>
      <c r="K129" s="133"/>
      <c r="L129" s="133"/>
      <c r="M129" s="133"/>
      <c r="N129" s="133"/>
      <c r="O129" s="133"/>
      <c r="P129" s="133">
        <v>0</v>
      </c>
      <c r="Q129" s="131">
        <f t="shared" si="2"/>
        <v>14335868707.32</v>
      </c>
      <c r="T129" s="12"/>
      <c r="U129" s="12"/>
      <c r="V129" s="12"/>
      <c r="W129" s="5"/>
    </row>
    <row r="130" spans="2:30" x14ac:dyDescent="0.25">
      <c r="B130" s="7" t="s">
        <v>193</v>
      </c>
      <c r="C130" s="133">
        <v>6033490</v>
      </c>
      <c r="D130" s="133"/>
      <c r="E130" s="133">
        <v>0</v>
      </c>
      <c r="F130" s="133"/>
      <c r="G130" s="133"/>
      <c r="H130" s="133"/>
      <c r="I130" s="133"/>
      <c r="J130" s="133"/>
      <c r="K130" s="133"/>
      <c r="L130" s="133"/>
      <c r="M130" s="133"/>
      <c r="N130" s="133"/>
      <c r="O130" s="133"/>
      <c r="P130" s="133">
        <v>0</v>
      </c>
      <c r="Q130" s="131">
        <f t="shared" si="2"/>
        <v>0</v>
      </c>
      <c r="T130" s="12"/>
      <c r="U130" s="12"/>
      <c r="V130" s="12"/>
      <c r="W130" s="5"/>
      <c r="AB130" s="122"/>
      <c r="AC130" s="122"/>
      <c r="AD130" s="122"/>
    </row>
    <row r="131" spans="2:30" x14ac:dyDescent="0.25">
      <c r="B131" s="29" t="s">
        <v>299</v>
      </c>
      <c r="C131" s="133">
        <v>200000000</v>
      </c>
      <c r="D131" s="133"/>
      <c r="E131" s="133">
        <v>0</v>
      </c>
      <c r="F131" s="133"/>
      <c r="G131" s="133"/>
      <c r="H131" s="133"/>
      <c r="I131" s="133"/>
      <c r="J131" s="133"/>
      <c r="K131" s="133"/>
      <c r="L131" s="133"/>
      <c r="M131" s="133"/>
      <c r="N131" s="133"/>
      <c r="O131" s="133"/>
      <c r="P131" s="133">
        <v>0</v>
      </c>
      <c r="Q131" s="131">
        <f t="shared" si="2"/>
        <v>0</v>
      </c>
      <c r="T131" s="12"/>
      <c r="U131" s="12"/>
      <c r="V131" s="12"/>
      <c r="W131" s="5"/>
      <c r="AB131" s="122"/>
      <c r="AC131" s="122"/>
      <c r="AD131" s="122"/>
    </row>
    <row r="132" spans="2:30" x14ac:dyDescent="0.25">
      <c r="B132" s="29" t="s">
        <v>300</v>
      </c>
      <c r="C132" s="133">
        <v>8781348035</v>
      </c>
      <c r="D132" s="133"/>
      <c r="E132" s="133">
        <v>145919910.28</v>
      </c>
      <c r="F132" s="133">
        <v>159892189.30000001</v>
      </c>
      <c r="G132" s="133"/>
      <c r="H132" s="133"/>
      <c r="I132" s="133"/>
      <c r="J132" s="133"/>
      <c r="K132" s="133"/>
      <c r="L132" s="133"/>
      <c r="M132" s="133"/>
      <c r="N132" s="133"/>
      <c r="O132" s="133"/>
      <c r="P132" s="133">
        <v>0</v>
      </c>
      <c r="Q132" s="129">
        <f t="shared" si="2"/>
        <v>305812099.58000004</v>
      </c>
      <c r="T132" s="12"/>
      <c r="U132" s="12"/>
      <c r="V132" s="12"/>
      <c r="W132" s="5"/>
      <c r="AB132" s="122"/>
      <c r="AC132" s="122"/>
      <c r="AD132" s="122"/>
    </row>
    <row r="133" spans="2:30" x14ac:dyDescent="0.25">
      <c r="B133" s="29" t="s">
        <v>301</v>
      </c>
      <c r="C133" s="133">
        <v>1576472756</v>
      </c>
      <c r="D133" s="133"/>
      <c r="E133" s="133">
        <v>81663126.170000002</v>
      </c>
      <c r="F133" s="133">
        <v>74031628.959999993</v>
      </c>
      <c r="G133" s="133"/>
      <c r="H133" s="133"/>
      <c r="I133" s="133"/>
      <c r="J133" s="133"/>
      <c r="K133" s="133"/>
      <c r="L133" s="133"/>
      <c r="M133" s="133"/>
      <c r="N133" s="133"/>
      <c r="O133" s="133"/>
      <c r="P133" s="133">
        <v>0</v>
      </c>
      <c r="Q133" s="129">
        <f t="shared" si="2"/>
        <v>155694755.13</v>
      </c>
      <c r="T133" s="12"/>
      <c r="U133" s="12"/>
      <c r="V133" s="12"/>
      <c r="W133" s="5"/>
      <c r="AB133" s="122"/>
      <c r="AC133" s="122"/>
      <c r="AD133" s="122"/>
    </row>
    <row r="134" spans="2:30" x14ac:dyDescent="0.25">
      <c r="B134" s="29" t="s">
        <v>197</v>
      </c>
      <c r="C134" s="133">
        <v>74140062258</v>
      </c>
      <c r="D134" s="133"/>
      <c r="E134" s="133">
        <v>4378508986.3999996</v>
      </c>
      <c r="F134" s="133">
        <v>4516544567.5699997</v>
      </c>
      <c r="G134" s="133"/>
      <c r="H134" s="133"/>
      <c r="I134" s="133"/>
      <c r="J134" s="133"/>
      <c r="K134" s="133"/>
      <c r="L134" s="133"/>
      <c r="M134" s="133"/>
      <c r="N134" s="133"/>
      <c r="O134" s="133"/>
      <c r="P134" s="133">
        <v>0</v>
      </c>
      <c r="Q134" s="129">
        <f t="shared" si="2"/>
        <v>8895053553.9699993</v>
      </c>
      <c r="T134" s="12"/>
      <c r="U134" s="12"/>
      <c r="V134" s="12"/>
      <c r="W134" s="5"/>
      <c r="AB134" s="122"/>
      <c r="AC134" s="122"/>
      <c r="AD134" s="122"/>
    </row>
    <row r="135" spans="2:30" x14ac:dyDescent="0.25">
      <c r="B135" s="29" t="s">
        <v>198</v>
      </c>
      <c r="C135" s="133">
        <v>1600000</v>
      </c>
      <c r="D135" s="133"/>
      <c r="E135" s="133">
        <v>0</v>
      </c>
      <c r="F135" s="133"/>
      <c r="G135" s="133"/>
      <c r="H135" s="133"/>
      <c r="I135" s="133"/>
      <c r="J135" s="133"/>
      <c r="K135" s="133"/>
      <c r="L135" s="133"/>
      <c r="M135" s="133"/>
      <c r="N135" s="133"/>
      <c r="O135" s="133"/>
      <c r="P135" s="133"/>
      <c r="Q135" s="129">
        <f t="shared" si="2"/>
        <v>0</v>
      </c>
      <c r="T135" s="12"/>
      <c r="U135" s="12"/>
      <c r="V135" s="12"/>
      <c r="W135" s="5"/>
      <c r="AB135" s="122"/>
      <c r="AC135" s="122"/>
      <c r="AD135" s="122"/>
    </row>
    <row r="136" spans="2:30" x14ac:dyDescent="0.25">
      <c r="B136" s="29" t="s">
        <v>302</v>
      </c>
      <c r="C136" s="133">
        <v>4059766154</v>
      </c>
      <c r="D136" s="133"/>
      <c r="E136" s="133">
        <v>72671605.040000007</v>
      </c>
      <c r="F136" s="133">
        <v>648957950.07000005</v>
      </c>
      <c r="G136" s="133"/>
      <c r="H136" s="133"/>
      <c r="I136" s="133"/>
      <c r="J136" s="133"/>
      <c r="K136" s="133"/>
      <c r="L136" s="133"/>
      <c r="M136" s="133"/>
      <c r="N136" s="133"/>
      <c r="O136" s="133"/>
      <c r="P136" s="133"/>
      <c r="Q136" s="129">
        <f t="shared" si="2"/>
        <v>721629555.11000001</v>
      </c>
      <c r="T136" s="12"/>
      <c r="U136" s="12"/>
      <c r="V136" s="12"/>
      <c r="W136" s="5"/>
      <c r="AB136" s="122"/>
      <c r="AC136" s="122"/>
      <c r="AD136" s="122"/>
    </row>
    <row r="137" spans="2:30" x14ac:dyDescent="0.25">
      <c r="B137" s="28" t="s">
        <v>334</v>
      </c>
      <c r="C137" s="132">
        <v>1252287590</v>
      </c>
      <c r="E137" s="128">
        <v>63856973.390000001</v>
      </c>
      <c r="F137" s="128">
        <v>59894326.670000002</v>
      </c>
      <c r="G137" s="128"/>
      <c r="H137" s="128"/>
      <c r="I137" s="128"/>
      <c r="J137" s="128"/>
      <c r="K137" s="128"/>
      <c r="L137" s="128"/>
      <c r="M137" s="128"/>
      <c r="N137" s="128"/>
      <c r="O137" s="128"/>
      <c r="P137" s="133"/>
      <c r="Q137" s="128">
        <f t="shared" si="2"/>
        <v>123751300.06</v>
      </c>
      <c r="T137" s="12"/>
      <c r="U137" s="12"/>
      <c r="V137" s="12"/>
      <c r="W137" s="5"/>
      <c r="AB137" s="122"/>
      <c r="AC137" s="122"/>
      <c r="AD137" s="122"/>
    </row>
    <row r="138" spans="2:30" x14ac:dyDescent="0.25">
      <c r="B138" s="29" t="s">
        <v>335</v>
      </c>
      <c r="C138" s="133">
        <v>298552955</v>
      </c>
      <c r="D138" s="133"/>
      <c r="E138" s="133">
        <v>9379731.5099999998</v>
      </c>
      <c r="F138" s="133">
        <v>9493758.5499999989</v>
      </c>
      <c r="G138" s="133"/>
      <c r="H138" s="133"/>
      <c r="I138" s="133"/>
      <c r="J138" s="133"/>
      <c r="K138" s="133"/>
      <c r="L138" s="133"/>
      <c r="M138" s="133"/>
      <c r="N138" s="133"/>
      <c r="O138" s="133"/>
      <c r="P138" s="133"/>
      <c r="Q138" s="129">
        <f t="shared" si="2"/>
        <v>18873490.059999999</v>
      </c>
      <c r="T138" s="12"/>
      <c r="U138" s="12"/>
      <c r="V138" s="12"/>
      <c r="W138" s="5"/>
      <c r="AB138" s="122"/>
      <c r="AC138" s="122"/>
      <c r="AD138" s="122"/>
    </row>
    <row r="139" spans="2:30" x14ac:dyDescent="0.25">
      <c r="B139" s="29" t="s">
        <v>355</v>
      </c>
      <c r="C139" s="133">
        <v>112471764</v>
      </c>
      <c r="D139" s="133"/>
      <c r="E139" s="133">
        <v>8154253.9900000002</v>
      </c>
      <c r="F139" s="133">
        <v>3236031.59</v>
      </c>
      <c r="G139" s="133"/>
      <c r="H139" s="133"/>
      <c r="I139" s="133"/>
      <c r="J139" s="133"/>
      <c r="K139" s="133"/>
      <c r="L139" s="133"/>
      <c r="M139" s="133"/>
      <c r="N139" s="133"/>
      <c r="O139" s="133"/>
      <c r="P139" s="133"/>
      <c r="Q139" s="129">
        <f t="shared" si="2"/>
        <v>11390285.58</v>
      </c>
      <c r="T139" s="12"/>
      <c r="U139" s="12"/>
      <c r="V139" s="12"/>
      <c r="W139" s="5"/>
      <c r="AB139" s="122"/>
      <c r="AC139" s="122"/>
      <c r="AD139" s="122"/>
    </row>
    <row r="140" spans="2:30" x14ac:dyDescent="0.25">
      <c r="B140" s="7" t="s">
        <v>336</v>
      </c>
      <c r="C140" s="133">
        <v>314754182</v>
      </c>
      <c r="D140" s="133"/>
      <c r="E140" s="133">
        <v>7996018.54</v>
      </c>
      <c r="F140" s="133">
        <v>8089047.2000000002</v>
      </c>
      <c r="G140" s="133"/>
      <c r="H140" s="133"/>
      <c r="I140" s="133"/>
      <c r="J140" s="133"/>
      <c r="K140" s="133"/>
      <c r="L140" s="133"/>
      <c r="M140" s="133"/>
      <c r="N140" s="133"/>
      <c r="O140" s="133"/>
      <c r="P140" s="133"/>
      <c r="Q140" s="129">
        <f t="shared" si="2"/>
        <v>16085065.74</v>
      </c>
      <c r="T140" s="12"/>
      <c r="U140" s="12"/>
      <c r="V140" s="12"/>
      <c r="W140" s="5"/>
      <c r="AB140" s="122"/>
      <c r="AC140" s="122"/>
      <c r="AD140" s="122"/>
    </row>
    <row r="141" spans="2:30" x14ac:dyDescent="0.25">
      <c r="B141" s="29" t="s">
        <v>337</v>
      </c>
      <c r="C141" s="133">
        <v>526508689</v>
      </c>
      <c r="D141" s="133"/>
      <c r="E141" s="133">
        <v>38326969.350000001</v>
      </c>
      <c r="F141" s="133">
        <v>39075489.329999998</v>
      </c>
      <c r="G141" s="133"/>
      <c r="H141" s="133"/>
      <c r="I141" s="133"/>
      <c r="J141" s="133"/>
      <c r="K141" s="133"/>
      <c r="L141" s="133"/>
      <c r="M141" s="133"/>
      <c r="N141" s="133"/>
      <c r="O141" s="133"/>
      <c r="P141" s="133"/>
      <c r="Q141" s="129">
        <f t="shared" si="2"/>
        <v>77402458.680000007</v>
      </c>
      <c r="T141" s="12"/>
      <c r="U141" s="12"/>
      <c r="V141" s="12"/>
      <c r="W141" s="5"/>
      <c r="AB141" s="122"/>
      <c r="AC141" s="122"/>
      <c r="AD141" s="122"/>
    </row>
    <row r="142" spans="2:30" x14ac:dyDescent="0.25">
      <c r="B142" s="24" t="s">
        <v>200</v>
      </c>
      <c r="C142" s="140">
        <v>362550018434</v>
      </c>
      <c r="D142" s="140"/>
      <c r="E142" s="127">
        <v>62046423796.649994</v>
      </c>
      <c r="F142" s="127">
        <v>18978409028.93</v>
      </c>
      <c r="G142" s="127"/>
      <c r="H142" s="127"/>
      <c r="I142" s="127"/>
      <c r="J142" s="127"/>
      <c r="K142" s="127"/>
      <c r="L142" s="127"/>
      <c r="M142" s="127"/>
      <c r="N142" s="127"/>
      <c r="O142" s="127"/>
      <c r="P142" s="127">
        <f>P143</f>
        <v>0</v>
      </c>
      <c r="Q142" s="127">
        <f t="shared" si="2"/>
        <v>81024832825.579987</v>
      </c>
      <c r="W142" s="5"/>
      <c r="AB142" s="122"/>
      <c r="AC142" s="122"/>
      <c r="AD142" s="122"/>
    </row>
    <row r="143" spans="2:30" x14ac:dyDescent="0.25">
      <c r="B143" s="28" t="s">
        <v>201</v>
      </c>
      <c r="C143" s="132">
        <v>362550018434</v>
      </c>
      <c r="D143" s="132"/>
      <c r="E143" s="128">
        <v>62046423796.649994</v>
      </c>
      <c r="F143" s="128">
        <v>18978409028.93</v>
      </c>
      <c r="G143" s="128"/>
      <c r="H143" s="128"/>
      <c r="I143" s="128"/>
      <c r="J143" s="128"/>
      <c r="K143" s="128"/>
      <c r="L143" s="128"/>
      <c r="M143" s="128"/>
      <c r="N143" s="128"/>
      <c r="O143" s="128"/>
      <c r="P143" s="128">
        <f>SUM(P144)</f>
        <v>0</v>
      </c>
      <c r="Q143" s="128">
        <f t="shared" si="2"/>
        <v>81024832825.579987</v>
      </c>
      <c r="T143" s="120"/>
      <c r="U143" s="120"/>
      <c r="V143" s="120"/>
      <c r="W143" s="5"/>
    </row>
    <row r="144" spans="2:30" x14ac:dyDescent="0.25">
      <c r="B144" s="29" t="s">
        <v>202</v>
      </c>
      <c r="C144" s="133">
        <v>362550018434</v>
      </c>
      <c r="D144" s="133"/>
      <c r="E144" s="129">
        <v>62046423796.649994</v>
      </c>
      <c r="F144" s="129">
        <v>18978409028.93</v>
      </c>
      <c r="G144" s="129"/>
      <c r="H144" s="129"/>
      <c r="I144" s="129"/>
      <c r="J144" s="129"/>
      <c r="K144" s="129"/>
      <c r="L144" s="129"/>
      <c r="M144" s="129"/>
      <c r="N144" s="129"/>
      <c r="O144" s="129"/>
      <c r="P144" s="129">
        <v>0</v>
      </c>
      <c r="Q144" s="129">
        <f t="shared" si="2"/>
        <v>81024832825.579987</v>
      </c>
      <c r="T144" s="117"/>
      <c r="U144" s="5"/>
      <c r="V144" s="5"/>
      <c r="W144" s="5"/>
    </row>
    <row r="145" spans="2:23" x14ac:dyDescent="0.25">
      <c r="B145" s="149" t="s">
        <v>45</v>
      </c>
      <c r="C145" s="142">
        <f t="shared" ref="C145:P145" si="3">C10+C68+C33+C97+C142</f>
        <v>1622833406287</v>
      </c>
      <c r="D145" s="142">
        <f t="shared" si="3"/>
        <v>0</v>
      </c>
      <c r="E145" s="134">
        <f t="shared" si="3"/>
        <v>138510038121.53998</v>
      </c>
      <c r="F145" s="134">
        <f t="shared" si="3"/>
        <v>112663381922.07999</v>
      </c>
      <c r="G145" s="134">
        <f t="shared" si="3"/>
        <v>0</v>
      </c>
      <c r="H145" s="134">
        <f t="shared" si="3"/>
        <v>0</v>
      </c>
      <c r="I145" s="134">
        <f t="shared" si="3"/>
        <v>0</v>
      </c>
      <c r="J145" s="134">
        <f t="shared" si="3"/>
        <v>0</v>
      </c>
      <c r="K145" s="134">
        <f t="shared" si="3"/>
        <v>0</v>
      </c>
      <c r="L145" s="134">
        <f t="shared" si="3"/>
        <v>0</v>
      </c>
      <c r="M145" s="134">
        <f t="shared" si="3"/>
        <v>0</v>
      </c>
      <c r="N145" s="134">
        <f t="shared" si="3"/>
        <v>0</v>
      </c>
      <c r="O145" s="134">
        <f t="shared" si="3"/>
        <v>0</v>
      </c>
      <c r="P145" s="134">
        <f t="shared" si="3"/>
        <v>0</v>
      </c>
      <c r="Q145" s="134">
        <f>+E145+F145+G145+H145+I145+J145+K145+L145+M145+N145+O145</f>
        <v>251173420043.61996</v>
      </c>
      <c r="T145" s="117"/>
      <c r="U145" s="5"/>
      <c r="V145" s="5"/>
      <c r="W145" s="5"/>
    </row>
    <row r="146" spans="2:23" x14ac:dyDescent="0.25">
      <c r="B146" s="29"/>
      <c r="C146" s="133"/>
      <c r="D146" s="133"/>
      <c r="E146" s="129"/>
      <c r="F146" s="129"/>
      <c r="G146" s="129"/>
      <c r="H146" s="129"/>
      <c r="I146" s="129"/>
      <c r="J146" s="129"/>
      <c r="K146" s="129"/>
      <c r="L146" s="129"/>
      <c r="M146" s="129"/>
      <c r="N146" s="129"/>
      <c r="O146" s="129"/>
      <c r="P146" s="129"/>
      <c r="Q146" s="129"/>
      <c r="U146" s="5"/>
      <c r="V146" s="5"/>
      <c r="W146" s="5"/>
    </row>
    <row r="147" spans="2:23" x14ac:dyDescent="0.25">
      <c r="B147" s="149"/>
      <c r="C147" s="142"/>
      <c r="D147" s="164"/>
      <c r="E147" s="135" t="str">
        <f t="shared" ref="E147:Q147" si="4">+E9</f>
        <v>ENERO</v>
      </c>
      <c r="F147" s="135" t="str">
        <f t="shared" si="4"/>
        <v>FEBRERO</v>
      </c>
      <c r="G147" s="135" t="str">
        <f t="shared" si="4"/>
        <v>MARZO</v>
      </c>
      <c r="H147" s="135" t="str">
        <f t="shared" si="4"/>
        <v>ABRIL</v>
      </c>
      <c r="I147" s="135" t="str">
        <f t="shared" si="4"/>
        <v>MAYO</v>
      </c>
      <c r="J147" s="135" t="str">
        <f t="shared" si="4"/>
        <v>JUNIO</v>
      </c>
      <c r="K147" s="135" t="str">
        <f t="shared" si="4"/>
        <v>JULIO</v>
      </c>
      <c r="L147" s="135" t="str">
        <f t="shared" si="4"/>
        <v>AGOSTO</v>
      </c>
      <c r="M147" s="135" t="str">
        <f t="shared" si="4"/>
        <v>SEPTIEMBRE</v>
      </c>
      <c r="N147" s="135" t="str">
        <f t="shared" si="4"/>
        <v>OCTUBRE</v>
      </c>
      <c r="O147" s="135" t="str">
        <f t="shared" si="4"/>
        <v>NOVIEMBRE</v>
      </c>
      <c r="P147" s="135" t="str">
        <f t="shared" si="4"/>
        <v>DICIEMBRE</v>
      </c>
      <c r="Q147" s="135" t="str">
        <f t="shared" si="4"/>
        <v>TOTAL</v>
      </c>
      <c r="T147" s="117"/>
      <c r="U147" s="5"/>
      <c r="V147" s="5"/>
      <c r="W147" s="5"/>
    </row>
    <row r="148" spans="2:23" x14ac:dyDescent="0.25">
      <c r="B148" s="30" t="s">
        <v>213</v>
      </c>
      <c r="C148" s="127">
        <v>121192561989</v>
      </c>
      <c r="D148" s="127"/>
      <c r="E148" s="127">
        <v>18325477529.639999</v>
      </c>
      <c r="F148" s="127">
        <v>11011326585.99</v>
      </c>
      <c r="G148" s="127"/>
      <c r="H148" s="127"/>
      <c r="I148" s="127"/>
      <c r="J148" s="127"/>
      <c r="K148" s="127"/>
      <c r="L148" s="127"/>
      <c r="M148" s="127"/>
      <c r="N148" s="127"/>
      <c r="O148" s="127"/>
      <c r="P148" s="127">
        <f>P149</f>
        <v>0</v>
      </c>
      <c r="Q148" s="127">
        <f>SUM(E148:P148)</f>
        <v>29336804115.629997</v>
      </c>
      <c r="T148" s="12"/>
      <c r="U148" s="5"/>
      <c r="V148" s="5"/>
      <c r="W148" s="5"/>
    </row>
    <row r="149" spans="2:23" x14ac:dyDescent="0.25">
      <c r="B149" s="31" t="s">
        <v>214</v>
      </c>
      <c r="C149" s="128">
        <v>121192561989</v>
      </c>
      <c r="D149" s="128"/>
      <c r="E149" s="128">
        <v>18325477529.639999</v>
      </c>
      <c r="F149" s="128">
        <v>11011326585.99</v>
      </c>
      <c r="G149" s="128"/>
      <c r="H149" s="128"/>
      <c r="I149" s="128"/>
      <c r="J149" s="128"/>
      <c r="K149" s="128"/>
      <c r="L149" s="128"/>
      <c r="M149" s="128"/>
      <c r="N149" s="128"/>
      <c r="O149" s="128"/>
      <c r="P149" s="128">
        <f>P150</f>
        <v>0</v>
      </c>
      <c r="Q149" s="129">
        <f>SUM(E149:P149)</f>
        <v>29336804115.629997</v>
      </c>
      <c r="T149" s="12"/>
      <c r="U149" s="5"/>
      <c r="V149" s="5"/>
      <c r="W149" s="5"/>
    </row>
    <row r="150" spans="2:23" x14ac:dyDescent="0.25">
      <c r="B150" s="23" t="s">
        <v>215</v>
      </c>
      <c r="C150" s="129">
        <v>121192561989</v>
      </c>
      <c r="D150" s="129"/>
      <c r="E150" s="129">
        <v>18325477529.639999</v>
      </c>
      <c r="F150" s="129">
        <v>11011326585.99</v>
      </c>
      <c r="G150" s="129"/>
      <c r="H150" s="129"/>
      <c r="I150" s="129"/>
      <c r="J150" s="129"/>
      <c r="K150" s="129"/>
      <c r="L150" s="129"/>
      <c r="M150" s="129"/>
      <c r="N150" s="129"/>
      <c r="O150" s="129"/>
      <c r="P150" s="129">
        <v>0</v>
      </c>
      <c r="Q150" s="129">
        <f>SUM(E150:P150)</f>
        <v>29336804115.629997</v>
      </c>
      <c r="T150" s="12"/>
      <c r="U150" s="5"/>
      <c r="V150" s="5"/>
      <c r="W150" s="5"/>
    </row>
    <row r="151" spans="2:23" x14ac:dyDescent="0.25">
      <c r="B151" s="149" t="s">
        <v>47</v>
      </c>
      <c r="C151" s="142">
        <f t="shared" ref="C151:P151" si="5">C148</f>
        <v>121192561989</v>
      </c>
      <c r="D151" s="142">
        <f t="shared" si="5"/>
        <v>0</v>
      </c>
      <c r="E151" s="134">
        <f t="shared" si="5"/>
        <v>18325477529.639999</v>
      </c>
      <c r="F151" s="134">
        <f t="shared" si="5"/>
        <v>11011326585.99</v>
      </c>
      <c r="G151" s="134">
        <f t="shared" si="5"/>
        <v>0</v>
      </c>
      <c r="H151" s="134">
        <f t="shared" si="5"/>
        <v>0</v>
      </c>
      <c r="I151" s="134">
        <f t="shared" si="5"/>
        <v>0</v>
      </c>
      <c r="J151" s="134">
        <f t="shared" si="5"/>
        <v>0</v>
      </c>
      <c r="K151" s="134">
        <f t="shared" si="5"/>
        <v>0</v>
      </c>
      <c r="L151" s="134">
        <f t="shared" si="5"/>
        <v>0</v>
      </c>
      <c r="M151" s="134">
        <f t="shared" si="5"/>
        <v>0</v>
      </c>
      <c r="N151" s="134">
        <f t="shared" si="5"/>
        <v>0</v>
      </c>
      <c r="O151" s="134">
        <f t="shared" si="5"/>
        <v>0</v>
      </c>
      <c r="P151" s="134">
        <f t="shared" si="5"/>
        <v>0</v>
      </c>
      <c r="Q151" s="134">
        <f>E151+F151+G151+H151+I151+J151+K151+L151+M151+O151+N151</f>
        <v>29336804115.629997</v>
      </c>
      <c r="T151" s="12"/>
    </row>
    <row r="152" spans="2:23" x14ac:dyDescent="0.25">
      <c r="B152" s="158"/>
      <c r="C152" s="159"/>
      <c r="D152" s="159"/>
      <c r="E152" s="160"/>
      <c r="F152" s="160"/>
      <c r="G152" s="160"/>
      <c r="H152" s="160"/>
      <c r="I152" s="160"/>
      <c r="J152" s="160"/>
      <c r="K152" s="160"/>
      <c r="L152" s="160"/>
      <c r="M152" s="160"/>
      <c r="N152" s="160"/>
      <c r="O152" s="160"/>
      <c r="P152" s="160"/>
      <c r="Q152" s="160"/>
    </row>
    <row r="153" spans="2:23" ht="15" customHeight="1" x14ac:dyDescent="0.25">
      <c r="B153" s="55" t="s">
        <v>48</v>
      </c>
      <c r="C153" s="144">
        <f t="shared" ref="C153:P153" si="6">C145+C151</f>
        <v>1744025968276</v>
      </c>
      <c r="D153" s="144">
        <f t="shared" si="6"/>
        <v>0</v>
      </c>
      <c r="E153" s="136">
        <f t="shared" si="6"/>
        <v>156835515651.17999</v>
      </c>
      <c r="F153" s="136">
        <f t="shared" si="6"/>
        <v>123674708508.06999</v>
      </c>
      <c r="G153" s="136">
        <f t="shared" si="6"/>
        <v>0</v>
      </c>
      <c r="H153" s="136">
        <f t="shared" si="6"/>
        <v>0</v>
      </c>
      <c r="I153" s="136">
        <f t="shared" si="6"/>
        <v>0</v>
      </c>
      <c r="J153" s="136">
        <f t="shared" si="6"/>
        <v>0</v>
      </c>
      <c r="K153" s="136">
        <f t="shared" si="6"/>
        <v>0</v>
      </c>
      <c r="L153" s="136">
        <f t="shared" si="6"/>
        <v>0</v>
      </c>
      <c r="M153" s="136">
        <f t="shared" si="6"/>
        <v>0</v>
      </c>
      <c r="N153" s="136">
        <f t="shared" si="6"/>
        <v>0</v>
      </c>
      <c r="O153" s="136">
        <f t="shared" si="6"/>
        <v>0</v>
      </c>
      <c r="P153" s="136">
        <f t="shared" si="6"/>
        <v>0</v>
      </c>
      <c r="Q153" s="136">
        <f>SUM(E153:O153)</f>
        <v>280510224159.25</v>
      </c>
      <c r="T153" s="117"/>
    </row>
    <row r="154" spans="2:23" x14ac:dyDescent="0.25">
      <c r="B154" s="169" t="s">
        <v>267</v>
      </c>
      <c r="C154" s="10"/>
      <c r="D154" s="10"/>
      <c r="E154" s="303"/>
      <c r="F154" s="303"/>
      <c r="G154" s="303"/>
      <c r="H154" s="303"/>
      <c r="I154" s="304"/>
      <c r="J154" s="304"/>
      <c r="K154" s="304"/>
      <c r="L154" s="304"/>
      <c r="M154" s="304"/>
      <c r="N154" s="304"/>
      <c r="O154" s="304"/>
      <c r="P154" s="304"/>
      <c r="Q154" s="303"/>
    </row>
    <row r="155" spans="2:23" ht="60" x14ac:dyDescent="0.25">
      <c r="B155" s="169" t="s">
        <v>222</v>
      </c>
      <c r="C155" s="125"/>
      <c r="D155" s="125"/>
      <c r="E155"/>
      <c r="F155"/>
      <c r="G155"/>
      <c r="H155"/>
      <c r="I155"/>
      <c r="J155"/>
      <c r="K155"/>
      <c r="L155"/>
      <c r="M155" s="125"/>
      <c r="N155" s="125"/>
      <c r="O155" s="125"/>
      <c r="P155" s="125"/>
      <c r="Q155" s="125"/>
    </row>
    <row r="156" spans="2:23" ht="30" x14ac:dyDescent="0.25">
      <c r="B156" s="166" t="s">
        <v>365</v>
      </c>
      <c r="C156" s="125"/>
      <c r="D156" s="125"/>
      <c r="E156" s="97"/>
      <c r="F156" s="97"/>
      <c r="G156" s="97"/>
      <c r="H156" s="97"/>
      <c r="I156" s="97"/>
      <c r="J156" s="97"/>
      <c r="K156" s="97"/>
      <c r="L156" s="97"/>
      <c r="M156" s="97"/>
      <c r="N156" s="97"/>
      <c r="O156" s="97"/>
      <c r="P156" s="97"/>
      <c r="Q156" s="97"/>
    </row>
    <row r="157" spans="2:23" ht="48" hidden="1" x14ac:dyDescent="0.25">
      <c r="B157" s="319" t="s">
        <v>361</v>
      </c>
    </row>
    <row r="158" spans="2:23" x14ac:dyDescent="0.25">
      <c r="E158" s="97"/>
      <c r="F158" s="97"/>
      <c r="G158" s="97"/>
      <c r="H158" s="97"/>
      <c r="I158" s="97"/>
      <c r="J158" s="97"/>
      <c r="K158" s="97"/>
      <c r="L158" s="97"/>
      <c r="M158" s="97"/>
      <c r="N158" s="97"/>
      <c r="O158" s="97"/>
      <c r="P158" s="97"/>
      <c r="Q158" s="97"/>
    </row>
    <row r="159" spans="2:23" x14ac:dyDescent="0.25">
      <c r="E159" s="97"/>
      <c r="F159" s="97"/>
      <c r="G159" s="97"/>
      <c r="H159" s="97"/>
      <c r="I159" s="97"/>
      <c r="J159" s="97"/>
      <c r="K159" s="97"/>
      <c r="L159" s="97"/>
      <c r="M159" s="97"/>
      <c r="N159" s="97"/>
      <c r="O159" s="97"/>
      <c r="P159" s="97"/>
      <c r="Q159" s="97"/>
    </row>
    <row r="160" spans="2:23" x14ac:dyDescent="0.25">
      <c r="E160" s="97"/>
      <c r="F160" s="97"/>
      <c r="G160" s="97"/>
      <c r="H160" s="97"/>
      <c r="I160" s="97"/>
      <c r="J160" s="97"/>
      <c r="K160" s="97"/>
      <c r="L160" s="97"/>
      <c r="M160" s="97"/>
      <c r="N160" s="97"/>
      <c r="O160" s="97"/>
      <c r="P160" s="97"/>
      <c r="Q160" s="97"/>
    </row>
    <row r="161" spans="1:32" x14ac:dyDescent="0.25">
      <c r="E161" s="97"/>
      <c r="F161" s="97"/>
      <c r="G161" s="97"/>
      <c r="H161" s="97"/>
      <c r="I161" s="97"/>
      <c r="J161" s="97"/>
      <c r="K161" s="97"/>
      <c r="L161" s="97"/>
      <c r="M161" s="97"/>
      <c r="N161" s="97"/>
      <c r="O161" s="97"/>
      <c r="P161" s="97"/>
      <c r="Q161" s="97"/>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s="12" customFormat="1" x14ac:dyDescent="0.25">
      <c r="A164"/>
      <c r="B164"/>
      <c r="C164" s="97"/>
      <c r="D164" s="97"/>
      <c r="E164" s="97"/>
      <c r="F164" s="97"/>
      <c r="G164" s="97"/>
      <c r="H164" s="97"/>
      <c r="I164" s="97"/>
      <c r="J164" s="97"/>
      <c r="K164" s="97"/>
      <c r="L164" s="97"/>
      <c r="M164" s="97"/>
      <c r="N164" s="97"/>
      <c r="O164" s="97"/>
      <c r="P164" s="97"/>
      <c r="Q164" s="97"/>
      <c r="R164"/>
      <c r="S164"/>
      <c r="T164"/>
      <c r="U164"/>
      <c r="V164"/>
      <c r="W164"/>
      <c r="X164"/>
      <c r="Y164"/>
      <c r="Z164"/>
      <c r="AA164"/>
      <c r="AB164"/>
      <c r="AC164"/>
      <c r="AD164"/>
      <c r="AE164"/>
      <c r="AF164"/>
    </row>
    <row r="165" spans="1:32" s="12" customFormat="1" x14ac:dyDescent="0.25">
      <c r="A165"/>
      <c r="B165"/>
      <c r="C165" s="97"/>
      <c r="D165" s="97"/>
      <c r="E165" s="97"/>
      <c r="F165" s="97"/>
      <c r="G165" s="97"/>
      <c r="H165" s="97"/>
      <c r="I165" s="97"/>
      <c r="J165" s="97"/>
      <c r="K165" s="97"/>
      <c r="L165" s="97"/>
      <c r="M165" s="97"/>
      <c r="N165" s="97"/>
      <c r="O165" s="97"/>
      <c r="P165" s="97"/>
      <c r="Q165" s="97"/>
      <c r="R165"/>
      <c r="S165"/>
      <c r="T165"/>
      <c r="U165"/>
      <c r="V165"/>
      <c r="W165"/>
      <c r="X165"/>
      <c r="Y165"/>
      <c r="Z165"/>
      <c r="AA165"/>
      <c r="AB165"/>
      <c r="AC165"/>
      <c r="AD165"/>
      <c r="AE165"/>
      <c r="AF165"/>
    </row>
    <row r="166" spans="1:32" s="12" customFormat="1" x14ac:dyDescent="0.25">
      <c r="A166"/>
      <c r="B166"/>
      <c r="C166" s="97"/>
      <c r="D166" s="97"/>
      <c r="E166" s="97"/>
      <c r="F166" s="97"/>
      <c r="G166" s="97"/>
      <c r="H166" s="97"/>
      <c r="I166" s="97"/>
      <c r="J166" s="97"/>
      <c r="K166" s="97"/>
      <c r="L166" s="97"/>
      <c r="M166" s="97"/>
      <c r="N166" s="97"/>
      <c r="O166" s="97"/>
      <c r="P166" s="97"/>
      <c r="Q166" s="97"/>
      <c r="R166"/>
      <c r="S166"/>
      <c r="T166"/>
      <c r="U166"/>
      <c r="V166"/>
      <c r="W166"/>
      <c r="X166"/>
      <c r="Y166"/>
      <c r="Z166"/>
      <c r="AA166"/>
      <c r="AB166"/>
      <c r="AC166"/>
      <c r="AD166"/>
      <c r="AE166"/>
      <c r="AF166"/>
    </row>
    <row r="167" spans="1:32" x14ac:dyDescent="0.25">
      <c r="E167" s="97"/>
      <c r="F167" s="97"/>
      <c r="G167" s="97"/>
      <c r="H167" s="97"/>
      <c r="I167" s="97"/>
      <c r="J167" s="97"/>
      <c r="K167" s="97"/>
      <c r="L167" s="97"/>
      <c r="M167" s="97"/>
      <c r="N167" s="97"/>
      <c r="O167" s="97"/>
      <c r="P167" s="97"/>
      <c r="Q167" s="97"/>
    </row>
    <row r="168" spans="1:32" x14ac:dyDescent="0.25">
      <c r="E168" s="97"/>
      <c r="F168" s="97"/>
      <c r="G168" s="97"/>
      <c r="H168" s="97"/>
      <c r="I168" s="97"/>
      <c r="J168" s="97"/>
      <c r="K168" s="97"/>
      <c r="L168" s="97"/>
      <c r="M168" s="97"/>
      <c r="N168" s="97"/>
      <c r="O168" s="97"/>
      <c r="P168" s="97"/>
      <c r="Q168" s="97"/>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row>
    <row r="171" spans="1:3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row>
    <row r="172" spans="1:32" x14ac:dyDescent="0.25">
      <c r="E172" s="97"/>
      <c r="F172" s="97"/>
      <c r="G172" s="97"/>
      <c r="H172" s="97"/>
      <c r="I172" s="97"/>
      <c r="J172" s="97"/>
      <c r="K172" s="97"/>
      <c r="L172" s="97"/>
      <c r="M172" s="97"/>
      <c r="N172" s="97"/>
      <c r="O172" s="97"/>
      <c r="P172" s="97"/>
    </row>
    <row r="173" spans="1:32" s="12" customFormat="1" x14ac:dyDescent="0.25">
      <c r="A173"/>
      <c r="B173"/>
      <c r="C173" s="97"/>
      <c r="D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s="12" customFormat="1" x14ac:dyDescent="0.25">
      <c r="A176"/>
      <c r="B176"/>
      <c r="C176" s="97"/>
      <c r="D176" s="97"/>
      <c r="E176" s="97"/>
      <c r="F176" s="97"/>
      <c r="G176" s="97"/>
      <c r="H176" s="97"/>
      <c r="I176" s="97"/>
      <c r="J176" s="97"/>
      <c r="K176" s="97"/>
      <c r="L176" s="97"/>
      <c r="M176" s="97"/>
      <c r="N176" s="97"/>
      <c r="O176" s="97"/>
      <c r="P176" s="97"/>
      <c r="R176"/>
      <c r="S176"/>
      <c r="T176"/>
      <c r="U176"/>
      <c r="V176"/>
      <c r="W176"/>
      <c r="X176"/>
      <c r="Y176"/>
      <c r="Z176"/>
      <c r="AA176"/>
      <c r="AB176"/>
      <c r="AC176"/>
      <c r="AD176"/>
      <c r="AE176"/>
      <c r="AF176"/>
    </row>
    <row r="177" spans="1:3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x14ac:dyDescent="0.25">
      <c r="E181" s="97"/>
      <c r="F181" s="97"/>
      <c r="G181" s="97"/>
      <c r="H181" s="97"/>
      <c r="I181" s="97"/>
      <c r="J181" s="97"/>
      <c r="K181" s="97"/>
      <c r="L181" s="97"/>
      <c r="M181" s="97"/>
      <c r="N181" s="97"/>
      <c r="O181" s="97"/>
      <c r="P181" s="97"/>
    </row>
    <row r="182" spans="1:32" s="12" customFormat="1" x14ac:dyDescent="0.25">
      <c r="A182"/>
      <c r="B182"/>
      <c r="C182" s="97"/>
      <c r="D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row>
    <row r="186" spans="1:3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row>
    <row r="187" spans="1:32" x14ac:dyDescent="0.25">
      <c r="E187" s="97"/>
      <c r="F187" s="97"/>
      <c r="G187" s="97"/>
      <c r="H187" s="97"/>
      <c r="I187" s="97"/>
      <c r="J187" s="97"/>
      <c r="K187" s="97"/>
      <c r="L187" s="97"/>
      <c r="M187" s="97"/>
      <c r="N187" s="97"/>
      <c r="O187" s="97"/>
      <c r="P187" s="97"/>
    </row>
    <row r="190" spans="1:32" s="12" customFormat="1" x14ac:dyDescent="0.25">
      <c r="A190"/>
      <c r="B190"/>
      <c r="C190" s="97"/>
      <c r="D190" s="97"/>
      <c r="R190"/>
      <c r="S190"/>
      <c r="T190"/>
      <c r="U190"/>
      <c r="V190"/>
      <c r="W190"/>
      <c r="X190"/>
      <c r="Y190"/>
      <c r="Z190"/>
      <c r="AA190"/>
      <c r="AB190"/>
      <c r="AC190"/>
      <c r="AD190"/>
      <c r="AE190"/>
      <c r="AF190"/>
    </row>
    <row r="191" spans="1:3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row>
    <row r="192" spans="1:32"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c r="AC192"/>
      <c r="AD192"/>
      <c r="AE192"/>
      <c r="AF192"/>
    </row>
    <row r="193" spans="1:32"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c r="AC193"/>
      <c r="AD193"/>
      <c r="AE193"/>
      <c r="AF193"/>
    </row>
    <row r="194" spans="1:32"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x14ac:dyDescent="0.25">
      <c r="E197" s="97"/>
      <c r="F197" s="97"/>
      <c r="G197" s="97"/>
      <c r="H197" s="97"/>
      <c r="I197" s="97"/>
      <c r="J197" s="97"/>
      <c r="K197" s="97"/>
      <c r="L197" s="97"/>
      <c r="M197" s="97"/>
      <c r="N197" s="97"/>
      <c r="O197" s="97"/>
      <c r="P197" s="97"/>
    </row>
    <row r="209" spans="1:32" s="12" customFormat="1" x14ac:dyDescent="0.25">
      <c r="A209"/>
      <c r="B209"/>
      <c r="C209" s="97"/>
      <c r="D209" s="97"/>
      <c r="R209"/>
      <c r="S209"/>
      <c r="T209"/>
      <c r="U209"/>
      <c r="V209"/>
      <c r="W209"/>
      <c r="X209"/>
      <c r="Y209"/>
      <c r="Z209"/>
      <c r="AA209"/>
      <c r="AB209"/>
      <c r="AC209"/>
      <c r="AD209"/>
      <c r="AE209"/>
      <c r="AF209"/>
    </row>
    <row r="210" spans="1:32" x14ac:dyDescent="0.25">
      <c r="E210" s="97"/>
      <c r="F210" s="97"/>
      <c r="G210" s="97"/>
      <c r="H210" s="97"/>
      <c r="I210" s="97"/>
      <c r="J210" s="97"/>
      <c r="K210" s="97"/>
      <c r="L210" s="97"/>
      <c r="M210" s="97"/>
      <c r="N210" s="97"/>
      <c r="O210" s="97"/>
      <c r="P210" s="97"/>
    </row>
    <row r="212" spans="1:32" s="12" customFormat="1" x14ac:dyDescent="0.25">
      <c r="A212"/>
      <c r="B212"/>
      <c r="C212" s="97"/>
      <c r="D212" s="97"/>
      <c r="R212"/>
      <c r="S212"/>
      <c r="T212"/>
      <c r="U212"/>
      <c r="V212"/>
      <c r="W212"/>
      <c r="X212"/>
      <c r="Y212"/>
      <c r="Z212"/>
      <c r="AA212"/>
      <c r="AB212"/>
      <c r="AC212"/>
      <c r="AD212"/>
      <c r="AE212"/>
      <c r="AF212"/>
    </row>
    <row r="213" spans="1:3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row>
    <row r="214" spans="1:3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row>
    <row r="215" spans="1:3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row>
    <row r="216" spans="1:32" s="12" customFormat="1" x14ac:dyDescent="0.25">
      <c r="A216"/>
      <c r="B216"/>
      <c r="C216" s="97"/>
      <c r="D216" s="97"/>
      <c r="E216" s="97"/>
      <c r="F216" s="97"/>
      <c r="G216" s="97"/>
      <c r="H216" s="97"/>
      <c r="I216" s="97"/>
      <c r="J216" s="97"/>
      <c r="K216" s="97"/>
      <c r="L216" s="97"/>
      <c r="M216" s="97"/>
      <c r="N216" s="97"/>
      <c r="O216" s="97"/>
      <c r="P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x14ac:dyDescent="0.25">
      <c r="E221" s="97"/>
      <c r="F221" s="97"/>
      <c r="G221" s="97"/>
      <c r="H221" s="97"/>
      <c r="I221" s="97"/>
      <c r="J221" s="97"/>
      <c r="K221" s="97"/>
      <c r="L221" s="97"/>
      <c r="M221" s="97"/>
      <c r="N221" s="97"/>
      <c r="O221" s="97"/>
      <c r="P221" s="97"/>
    </row>
  </sheetData>
  <mergeCells count="7">
    <mergeCell ref="B8:B9"/>
    <mergeCell ref="E8:Q8"/>
    <mergeCell ref="B2:Q2"/>
    <mergeCell ref="B3:Q3"/>
    <mergeCell ref="B4:Q4"/>
    <mergeCell ref="B5:Q5"/>
    <mergeCell ref="B6:Q6"/>
  </mergeCells>
  <conditionalFormatting sqref="R1:R9">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C20E-43E0-439F-B9B6-12D129C1F6DD}">
  <sheetPr codeName="Hoja3">
    <pageSetUpPr fitToPage="1"/>
  </sheetPr>
  <dimension ref="A1:Y54"/>
  <sheetViews>
    <sheetView showGridLines="0" topLeftCell="A16" zoomScale="85" zoomScaleNormal="85" workbookViewId="0">
      <selection activeCell="S32" sqref="S32"/>
    </sheetView>
  </sheetViews>
  <sheetFormatPr defaultColWidth="11.42578125" defaultRowHeight="15" x14ac:dyDescent="0.25"/>
  <cols>
    <col min="1" max="1" width="9.7109375" customWidth="1"/>
    <col min="2" max="2" width="54.7109375" bestFit="1" customWidth="1"/>
    <col min="3" max="4" width="15.28515625" customWidth="1"/>
    <col min="17" max="17" width="14.71093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68</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30"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37048066302</v>
      </c>
      <c r="D9" s="176">
        <v>37866496711.030006</v>
      </c>
      <c r="E9" s="176">
        <v>1492955046.2300003</v>
      </c>
      <c r="F9" s="176">
        <v>2109788797.0299997</v>
      </c>
      <c r="G9" s="176">
        <v>4133593439.3800015</v>
      </c>
      <c r="H9" s="176">
        <v>2948197008.9900002</v>
      </c>
      <c r="I9" s="176">
        <v>3031006243.9900007</v>
      </c>
      <c r="J9" s="176">
        <v>2940049460.5100002</v>
      </c>
      <c r="K9" s="176">
        <v>2926924685.8100004</v>
      </c>
      <c r="L9" s="176">
        <v>2903578540.7400017</v>
      </c>
      <c r="M9" s="176">
        <v>2864065734.2099996</v>
      </c>
      <c r="N9" s="176">
        <v>2583361745.1500006</v>
      </c>
      <c r="O9" s="176">
        <v>2820849361.6000004</v>
      </c>
      <c r="P9" s="176">
        <v>4267561298.5300012</v>
      </c>
      <c r="Q9" s="178">
        <v>35021.931362169991</v>
      </c>
      <c r="R9" s="37"/>
      <c r="S9" s="37"/>
      <c r="T9" s="37"/>
      <c r="U9" s="37"/>
      <c r="V9" s="37"/>
      <c r="W9" s="37"/>
      <c r="X9" s="37"/>
      <c r="Y9" s="37"/>
    </row>
    <row r="10" spans="1:25" x14ac:dyDescent="0.25">
      <c r="B10" s="36" t="s">
        <v>12</v>
      </c>
      <c r="C10" s="185">
        <v>19601668176</v>
      </c>
      <c r="D10" s="185">
        <v>19585645815.509995</v>
      </c>
      <c r="E10" s="185">
        <v>534578781.40000027</v>
      </c>
      <c r="F10" s="185">
        <v>1015382490.0399997</v>
      </c>
      <c r="G10" s="185">
        <v>2275628631.6700015</v>
      </c>
      <c r="H10" s="185">
        <v>1399664523.8199997</v>
      </c>
      <c r="I10" s="185">
        <v>1362253208.3500006</v>
      </c>
      <c r="J10" s="185">
        <v>1428641287.8200002</v>
      </c>
      <c r="K10" s="185">
        <v>1588317373.9900007</v>
      </c>
      <c r="L10" s="185">
        <v>1477125580.3600016</v>
      </c>
      <c r="M10" s="185">
        <v>1396639057.1499999</v>
      </c>
      <c r="N10" s="185">
        <v>1253920947.8499999</v>
      </c>
      <c r="O10" s="185">
        <v>1398657288.3500004</v>
      </c>
      <c r="P10" s="185">
        <v>2087209227.0300014</v>
      </c>
      <c r="Q10" s="89">
        <v>17218.018397829994</v>
      </c>
    </row>
    <row r="11" spans="1:25" x14ac:dyDescent="0.25">
      <c r="B11" s="36" t="s">
        <v>13</v>
      </c>
      <c r="C11" s="185">
        <v>8749562876</v>
      </c>
      <c r="D11" s="185">
        <v>9107916081.1800098</v>
      </c>
      <c r="E11" s="185">
        <v>503247207.57999992</v>
      </c>
      <c r="F11" s="185">
        <v>517929153.85000002</v>
      </c>
      <c r="G11" s="185">
        <v>935428974.80999994</v>
      </c>
      <c r="H11" s="185">
        <v>823972648.30000007</v>
      </c>
      <c r="I11" s="185">
        <v>895185799.68000007</v>
      </c>
      <c r="J11" s="185">
        <v>761099743.16000009</v>
      </c>
      <c r="K11" s="185">
        <v>708550357.82000017</v>
      </c>
      <c r="L11" s="185">
        <v>727065969.0999999</v>
      </c>
      <c r="M11" s="185">
        <v>731402260.16999984</v>
      </c>
      <c r="N11" s="185">
        <v>728971927.16000021</v>
      </c>
      <c r="O11" s="185">
        <v>746476512.8499999</v>
      </c>
      <c r="P11" s="185">
        <v>973531233.96000016</v>
      </c>
      <c r="Q11" s="89">
        <v>9052.8617884399991</v>
      </c>
    </row>
    <row r="12" spans="1:25" x14ac:dyDescent="0.25">
      <c r="B12" s="36" t="s">
        <v>14</v>
      </c>
      <c r="C12" s="185">
        <v>6300707304</v>
      </c>
      <c r="D12" s="185">
        <v>6626702097.3100014</v>
      </c>
      <c r="E12" s="185">
        <v>402292588.51000005</v>
      </c>
      <c r="F12" s="185">
        <v>439789428.76000005</v>
      </c>
      <c r="G12" s="185">
        <v>581731168.92000008</v>
      </c>
      <c r="H12" s="185">
        <v>535034561.41000003</v>
      </c>
      <c r="I12" s="185">
        <v>557510694.69000006</v>
      </c>
      <c r="J12" s="185">
        <v>549282992.29000008</v>
      </c>
      <c r="K12" s="185">
        <v>463312448.41000009</v>
      </c>
      <c r="L12" s="185">
        <v>500973282.23000008</v>
      </c>
      <c r="M12" s="185">
        <v>513593574.80999994</v>
      </c>
      <c r="N12" s="185">
        <v>452901105.56</v>
      </c>
      <c r="O12" s="185">
        <v>499200298.41000009</v>
      </c>
      <c r="P12" s="185">
        <v>848750426.67999995</v>
      </c>
      <c r="Q12" s="89">
        <v>6344.3725706799996</v>
      </c>
    </row>
    <row r="13" spans="1:25" x14ac:dyDescent="0.25">
      <c r="B13" s="36" t="s">
        <v>15</v>
      </c>
      <c r="C13" s="185">
        <v>2396127946</v>
      </c>
      <c r="D13" s="185">
        <v>2546232717.0299997</v>
      </c>
      <c r="E13" s="185">
        <v>52836468.74000001</v>
      </c>
      <c r="F13" s="185">
        <v>136687724.37999997</v>
      </c>
      <c r="G13" s="185">
        <v>340804663.97999996</v>
      </c>
      <c r="H13" s="185">
        <v>189525275.45999992</v>
      </c>
      <c r="I13" s="185">
        <v>216056541.27000001</v>
      </c>
      <c r="J13" s="185">
        <v>201025437.23999986</v>
      </c>
      <c r="K13" s="185">
        <v>166744505.59</v>
      </c>
      <c r="L13" s="185">
        <v>198413709.05000001</v>
      </c>
      <c r="M13" s="185">
        <v>222430842.08000001</v>
      </c>
      <c r="N13" s="185">
        <v>147567764.58000004</v>
      </c>
      <c r="O13" s="185">
        <v>176515261.98999998</v>
      </c>
      <c r="P13" s="185">
        <v>358070410.85999995</v>
      </c>
      <c r="Q13" s="89">
        <v>2406.6786052199991</v>
      </c>
    </row>
    <row r="14" spans="1:25" x14ac:dyDescent="0.25">
      <c r="B14" s="38" t="s">
        <v>16</v>
      </c>
      <c r="C14" s="176">
        <v>91612962541</v>
      </c>
      <c r="D14" s="176">
        <v>103193769530.68999</v>
      </c>
      <c r="E14" s="176">
        <v>3744993781.1000009</v>
      </c>
      <c r="F14" s="176">
        <v>5766961132.4599991</v>
      </c>
      <c r="G14" s="176">
        <v>10712313894.910002</v>
      </c>
      <c r="H14" s="176">
        <v>8469012463.21</v>
      </c>
      <c r="I14" s="176">
        <v>6844939588.8100014</v>
      </c>
      <c r="J14" s="176">
        <v>6349501441.5199995</v>
      </c>
      <c r="K14" s="176">
        <v>5756142820.5499992</v>
      </c>
      <c r="L14" s="176">
        <v>7394168014.0999994</v>
      </c>
      <c r="M14" s="176">
        <v>7254247115.5100002</v>
      </c>
      <c r="N14" s="176">
        <v>6637309118.6699991</v>
      </c>
      <c r="O14" s="176">
        <v>7960325393.7900009</v>
      </c>
      <c r="P14" s="176">
        <v>16845732275.099998</v>
      </c>
      <c r="Q14" s="178">
        <v>93735.647039729985</v>
      </c>
      <c r="R14" s="37"/>
      <c r="S14" s="37"/>
      <c r="T14" s="37"/>
      <c r="U14" s="37"/>
      <c r="V14" s="37"/>
      <c r="W14" s="37"/>
      <c r="X14" s="37"/>
      <c r="Y14" s="37"/>
    </row>
    <row r="15" spans="1:25" x14ac:dyDescent="0.25">
      <c r="B15" s="36" t="s">
        <v>17</v>
      </c>
      <c r="C15" s="185">
        <v>22363180989</v>
      </c>
      <c r="D15" s="185">
        <v>23605836699.359985</v>
      </c>
      <c r="E15" s="185">
        <v>1104254180.4900005</v>
      </c>
      <c r="F15" s="185">
        <v>1331440115.98</v>
      </c>
      <c r="G15" s="185">
        <v>2088607558.78</v>
      </c>
      <c r="H15" s="185">
        <v>1782231321.4600008</v>
      </c>
      <c r="I15" s="185">
        <v>1533719893.5100005</v>
      </c>
      <c r="J15" s="185">
        <v>1556328002.9700005</v>
      </c>
      <c r="K15" s="185">
        <v>1563135224.7300003</v>
      </c>
      <c r="L15" s="185">
        <v>1679946147.6600003</v>
      </c>
      <c r="M15" s="185">
        <v>1564139473.7199986</v>
      </c>
      <c r="N15" s="185">
        <v>2199132666.02</v>
      </c>
      <c r="O15" s="185">
        <v>1866183402.7200007</v>
      </c>
      <c r="P15" s="185">
        <v>3193294914.8100009</v>
      </c>
      <c r="Q15" s="89">
        <v>21462.412902849999</v>
      </c>
    </row>
    <row r="16" spans="1:25" x14ac:dyDescent="0.25">
      <c r="B16" s="36" t="s">
        <v>18</v>
      </c>
      <c r="C16" s="185">
        <v>3048616870</v>
      </c>
      <c r="D16" s="185">
        <v>3397803454.0600004</v>
      </c>
      <c r="E16" s="185">
        <v>126579363.03</v>
      </c>
      <c r="F16" s="185">
        <v>163099818.11999997</v>
      </c>
      <c r="G16" s="185">
        <v>446805650.68000007</v>
      </c>
      <c r="H16" s="185">
        <v>439502063.70000011</v>
      </c>
      <c r="I16" s="185">
        <v>165047609.96999997</v>
      </c>
      <c r="J16" s="185">
        <v>175047788.47999999</v>
      </c>
      <c r="K16" s="185">
        <v>161277088.80999997</v>
      </c>
      <c r="L16" s="185">
        <v>287483209.52999997</v>
      </c>
      <c r="M16" s="185">
        <v>274427402.84000003</v>
      </c>
      <c r="N16" s="185">
        <v>242274136.34999999</v>
      </c>
      <c r="O16" s="185">
        <v>250700192.82999998</v>
      </c>
      <c r="P16" s="185">
        <v>377715258.9000001</v>
      </c>
      <c r="Q16" s="89">
        <v>3109.9595832400014</v>
      </c>
    </row>
    <row r="17" spans="2:25" x14ac:dyDescent="0.25">
      <c r="B17" s="36" t="s">
        <v>19</v>
      </c>
      <c r="C17" s="185">
        <v>16411675606</v>
      </c>
      <c r="D17" s="185">
        <v>16937912391.029985</v>
      </c>
      <c r="E17" s="185">
        <v>868237891.94000006</v>
      </c>
      <c r="F17" s="185">
        <v>870363846.3900001</v>
      </c>
      <c r="G17" s="185">
        <v>1390291808.6300001</v>
      </c>
      <c r="H17" s="185">
        <v>1469245792.3899994</v>
      </c>
      <c r="I17" s="185">
        <v>1268632351.3000002</v>
      </c>
      <c r="J17" s="185">
        <v>1332741080.5900002</v>
      </c>
      <c r="K17" s="185">
        <v>1078239967.6399996</v>
      </c>
      <c r="L17" s="185">
        <v>1276395723.0200002</v>
      </c>
      <c r="M17" s="185">
        <v>1235453482.0900004</v>
      </c>
      <c r="N17" s="185">
        <v>1123379543.9000001</v>
      </c>
      <c r="O17" s="185">
        <v>1393861003.4000001</v>
      </c>
      <c r="P17" s="185">
        <v>2455984469.2499981</v>
      </c>
      <c r="Q17" s="89">
        <v>15762.826960539998</v>
      </c>
    </row>
    <row r="18" spans="2:25" x14ac:dyDescent="0.25">
      <c r="B18" s="36" t="s">
        <v>20</v>
      </c>
      <c r="C18" s="185">
        <v>15080721789</v>
      </c>
      <c r="D18" s="185">
        <v>19267970991.270008</v>
      </c>
      <c r="E18" s="185">
        <v>938825677.74000001</v>
      </c>
      <c r="F18" s="185">
        <v>1136832768.02</v>
      </c>
      <c r="G18" s="185">
        <v>2450711811.6300011</v>
      </c>
      <c r="H18" s="185">
        <v>1275314636.74</v>
      </c>
      <c r="I18" s="185">
        <v>1814550338.1399999</v>
      </c>
      <c r="J18" s="185">
        <v>1236881766.0499992</v>
      </c>
      <c r="K18" s="185">
        <v>861288858.94000053</v>
      </c>
      <c r="L18" s="185">
        <v>1344180154.8399997</v>
      </c>
      <c r="M18" s="185">
        <v>1323495993.2899997</v>
      </c>
      <c r="N18" s="185">
        <v>551923543.74999988</v>
      </c>
      <c r="O18" s="185">
        <v>1467866066.7099996</v>
      </c>
      <c r="P18" s="185">
        <v>3449340575.3000007</v>
      </c>
      <c r="Q18" s="89">
        <v>17851.212191149982</v>
      </c>
    </row>
    <row r="19" spans="2:25" x14ac:dyDescent="0.25">
      <c r="B19" s="36" t="s">
        <v>21</v>
      </c>
      <c r="C19" s="185">
        <v>4779348485</v>
      </c>
      <c r="D19" s="185">
        <v>5695881874.5999994</v>
      </c>
      <c r="E19" s="89">
        <v>0</v>
      </c>
      <c r="F19" s="185">
        <v>482502105.48999995</v>
      </c>
      <c r="G19" s="185">
        <v>993123964.22000003</v>
      </c>
      <c r="H19" s="185">
        <v>778160268.86000001</v>
      </c>
      <c r="I19" s="185">
        <v>146511331.12</v>
      </c>
      <c r="J19" s="185">
        <v>23208858.370000001</v>
      </c>
      <c r="K19" s="185">
        <v>223055370.02000001</v>
      </c>
      <c r="L19" s="185">
        <v>586404664.24999988</v>
      </c>
      <c r="M19" s="185">
        <v>727414733.8900001</v>
      </c>
      <c r="N19" s="185">
        <v>526969064.52999997</v>
      </c>
      <c r="O19" s="185">
        <v>904558359.96000016</v>
      </c>
      <c r="P19" s="185">
        <v>110223018.39</v>
      </c>
      <c r="Q19" s="89">
        <v>5502.1317390999984</v>
      </c>
    </row>
    <row r="20" spans="2:25" x14ac:dyDescent="0.25">
      <c r="B20" s="36" t="s">
        <v>22</v>
      </c>
      <c r="C20" s="185">
        <v>8050003600</v>
      </c>
      <c r="D20" s="185">
        <v>11340697770.16</v>
      </c>
      <c r="E20" s="185">
        <v>30728611.850000001</v>
      </c>
      <c r="F20" s="185">
        <v>107005757.69</v>
      </c>
      <c r="G20" s="185">
        <v>499696831</v>
      </c>
      <c r="H20" s="185">
        <v>927048888.33999991</v>
      </c>
      <c r="I20" s="185">
        <v>151154353.5</v>
      </c>
      <c r="J20" s="185">
        <v>30206353.5</v>
      </c>
      <c r="K20" s="185">
        <v>112480137.60000001</v>
      </c>
      <c r="L20" s="185">
        <v>453247318.69999999</v>
      </c>
      <c r="M20" s="185">
        <v>223968610.5</v>
      </c>
      <c r="N20" s="185">
        <v>32206353.5</v>
      </c>
      <c r="O20" s="185">
        <v>184087692.69999999</v>
      </c>
      <c r="P20" s="185">
        <v>4490328715.4099998</v>
      </c>
      <c r="Q20" s="89">
        <v>7242.1596242900005</v>
      </c>
    </row>
    <row r="21" spans="2:25" x14ac:dyDescent="0.25">
      <c r="B21" s="36" t="s">
        <v>23</v>
      </c>
      <c r="C21" s="185">
        <v>12145000133</v>
      </c>
      <c r="D21" s="185">
        <v>12949580344.169998</v>
      </c>
      <c r="E21" s="89">
        <v>0</v>
      </c>
      <c r="F21" s="185">
        <v>949803584.31999993</v>
      </c>
      <c r="G21" s="185">
        <v>2083741542.2800004</v>
      </c>
      <c r="H21" s="185">
        <v>1022636526.64</v>
      </c>
      <c r="I21" s="185">
        <v>1003670642.21</v>
      </c>
      <c r="J21" s="185">
        <v>1221633028.01</v>
      </c>
      <c r="K21" s="185">
        <v>984023948.87</v>
      </c>
      <c r="L21" s="185">
        <v>1005409192.86</v>
      </c>
      <c r="M21" s="185">
        <v>1103852602.3800004</v>
      </c>
      <c r="N21" s="185">
        <v>1184468508.1900001</v>
      </c>
      <c r="O21" s="185">
        <v>1124565045.5700002</v>
      </c>
      <c r="P21" s="185">
        <v>1265775459.46</v>
      </c>
      <c r="Q21" s="89">
        <v>12949.58008079</v>
      </c>
    </row>
    <row r="22" spans="2:25" x14ac:dyDescent="0.25">
      <c r="B22" s="36" t="s">
        <v>24</v>
      </c>
      <c r="C22" s="185">
        <v>9734415069</v>
      </c>
      <c r="D22" s="185">
        <v>9998086006.0400009</v>
      </c>
      <c r="E22" s="185">
        <v>676368056.04999995</v>
      </c>
      <c r="F22" s="185">
        <v>725913136.44999981</v>
      </c>
      <c r="G22" s="185">
        <v>759334727.69000006</v>
      </c>
      <c r="H22" s="185">
        <v>774872965.08000004</v>
      </c>
      <c r="I22" s="185">
        <v>761653069.06000006</v>
      </c>
      <c r="J22" s="185">
        <v>773454563.54999983</v>
      </c>
      <c r="K22" s="185">
        <v>772642223.94000006</v>
      </c>
      <c r="L22" s="185">
        <v>761101603.23999989</v>
      </c>
      <c r="M22" s="185">
        <v>801494816.80000007</v>
      </c>
      <c r="N22" s="185">
        <v>776955302.42999995</v>
      </c>
      <c r="O22" s="185">
        <v>768503629.89999998</v>
      </c>
      <c r="P22" s="185">
        <v>1503069863.5799999</v>
      </c>
      <c r="Q22" s="89">
        <v>9855.3639577700051</v>
      </c>
    </row>
    <row r="23" spans="2:25" x14ac:dyDescent="0.25">
      <c r="B23" s="38" t="s">
        <v>25</v>
      </c>
      <c r="C23" s="176">
        <v>46467773675</v>
      </c>
      <c r="D23" s="176">
        <v>53096999517.26001</v>
      </c>
      <c r="E23" s="176">
        <v>793569339.83000004</v>
      </c>
      <c r="F23" s="176">
        <v>3404411203.9600005</v>
      </c>
      <c r="G23" s="176">
        <v>5570639947.9500008</v>
      </c>
      <c r="H23" s="176">
        <v>2454287424.6200004</v>
      </c>
      <c r="I23" s="176">
        <v>4710371512.2200003</v>
      </c>
      <c r="J23" s="176">
        <v>2810583683.1599994</v>
      </c>
      <c r="K23" s="176">
        <v>2982778205.6499991</v>
      </c>
      <c r="L23" s="176">
        <v>2993315813.3600006</v>
      </c>
      <c r="M23" s="176">
        <v>2827945537.9499998</v>
      </c>
      <c r="N23" s="176">
        <v>2529027997.4499998</v>
      </c>
      <c r="O23" s="176">
        <v>2958333359.7599998</v>
      </c>
      <c r="P23" s="176">
        <v>10201057410.790001</v>
      </c>
      <c r="Q23" s="178">
        <v>44236.321436700011</v>
      </c>
      <c r="R23" s="37"/>
      <c r="S23" s="37"/>
      <c r="T23" s="37"/>
      <c r="U23" s="37"/>
      <c r="V23" s="37"/>
      <c r="W23" s="37"/>
      <c r="X23" s="37"/>
      <c r="Y23" s="37"/>
    </row>
    <row r="24" spans="2:25" x14ac:dyDescent="0.25">
      <c r="B24" s="36" t="s">
        <v>26</v>
      </c>
      <c r="C24" s="185">
        <v>6898327819</v>
      </c>
      <c r="D24" s="185">
        <v>7149973983.8800001</v>
      </c>
      <c r="E24" s="185">
        <v>235726940.41000003</v>
      </c>
      <c r="F24" s="185">
        <v>314195621.82000005</v>
      </c>
      <c r="G24" s="185">
        <v>522667177.45000017</v>
      </c>
      <c r="H24" s="185">
        <v>467248287.38999999</v>
      </c>
      <c r="I24" s="185">
        <v>524150583.70000011</v>
      </c>
      <c r="J24" s="185">
        <v>427411051.13999987</v>
      </c>
      <c r="K24" s="185">
        <v>493896257</v>
      </c>
      <c r="L24" s="185">
        <v>757769184.48000014</v>
      </c>
      <c r="M24" s="185">
        <v>455437059.98999977</v>
      </c>
      <c r="N24" s="185">
        <v>440563294.50000006</v>
      </c>
      <c r="O24" s="185">
        <v>386253034.3900001</v>
      </c>
      <c r="P24" s="185">
        <v>1227763770.7800004</v>
      </c>
      <c r="Q24" s="89">
        <v>6253.0822630499997</v>
      </c>
    </row>
    <row r="25" spans="2:25" x14ac:dyDescent="0.25">
      <c r="B25" s="36" t="s">
        <v>27</v>
      </c>
      <c r="C25" s="185">
        <v>1833445058</v>
      </c>
      <c r="D25" s="185">
        <v>1871011401</v>
      </c>
      <c r="E25" s="185">
        <v>38987149.759999998</v>
      </c>
      <c r="F25" s="185">
        <v>65385965.170000009</v>
      </c>
      <c r="G25" s="185">
        <v>229338977.36999997</v>
      </c>
      <c r="H25" s="185">
        <v>163832427.65000001</v>
      </c>
      <c r="I25" s="185">
        <v>105142971.31999999</v>
      </c>
      <c r="J25" s="185">
        <v>34111227.43</v>
      </c>
      <c r="K25" s="185">
        <v>86195226.649999991</v>
      </c>
      <c r="L25" s="185">
        <v>136823684.65000001</v>
      </c>
      <c r="M25" s="185">
        <v>110905955.65000001</v>
      </c>
      <c r="N25" s="185">
        <v>39875893.869999997</v>
      </c>
      <c r="O25" s="185">
        <v>52198560.649999999</v>
      </c>
      <c r="P25" s="185">
        <v>165722252.02000001</v>
      </c>
      <c r="Q25" s="89">
        <v>1228.52029219</v>
      </c>
    </row>
    <row r="26" spans="2:25" x14ac:dyDescent="0.25">
      <c r="B26" s="36" t="s">
        <v>28</v>
      </c>
      <c r="C26" s="185">
        <v>1398480149</v>
      </c>
      <c r="D26" s="185">
        <v>1407445486.4600003</v>
      </c>
      <c r="E26" s="185">
        <v>22161776.349999998</v>
      </c>
      <c r="F26" s="185">
        <v>40291230.839999996</v>
      </c>
      <c r="G26" s="185">
        <v>115988131.44000001</v>
      </c>
      <c r="H26" s="185">
        <v>57101313.300000004</v>
      </c>
      <c r="I26" s="185">
        <v>95286234.999999955</v>
      </c>
      <c r="J26" s="185">
        <v>42230230.630000025</v>
      </c>
      <c r="K26" s="185">
        <v>33468132.990000002</v>
      </c>
      <c r="L26" s="185">
        <v>71038834.109999999</v>
      </c>
      <c r="M26" s="185">
        <v>118478644.24999996</v>
      </c>
      <c r="N26" s="185">
        <v>33801195.759999998</v>
      </c>
      <c r="O26" s="185">
        <v>94043912.479999959</v>
      </c>
      <c r="P26" s="185">
        <v>276949105.04000014</v>
      </c>
      <c r="Q26" s="89">
        <v>1000.8387421899999</v>
      </c>
    </row>
    <row r="27" spans="2:25" x14ac:dyDescent="0.25">
      <c r="B27" s="36" t="s">
        <v>29</v>
      </c>
      <c r="C27" s="185">
        <v>26002499</v>
      </c>
      <c r="D27" s="185">
        <v>26002499.000000004</v>
      </c>
      <c r="E27" s="89">
        <v>0</v>
      </c>
      <c r="F27" s="185">
        <v>3341017.14</v>
      </c>
      <c r="G27" s="185">
        <v>2746537.59</v>
      </c>
      <c r="H27" s="185">
        <v>1898342.55</v>
      </c>
      <c r="I27" s="185">
        <v>2523645.8499999996</v>
      </c>
      <c r="J27" s="185">
        <v>2141310.7399999998</v>
      </c>
      <c r="K27" s="185">
        <v>2055405.6400000001</v>
      </c>
      <c r="L27" s="185">
        <v>2393985.7199999997</v>
      </c>
      <c r="M27" s="185">
        <v>2231929.31</v>
      </c>
      <c r="N27" s="185">
        <v>2070305.0200000003</v>
      </c>
      <c r="O27" s="185">
        <v>2008901.03</v>
      </c>
      <c r="P27" s="185">
        <v>2064325.8599999999</v>
      </c>
      <c r="Q27" s="89">
        <v>25.475706450000004</v>
      </c>
    </row>
    <row r="28" spans="2:25" x14ac:dyDescent="0.25">
      <c r="B28" s="36" t="s">
        <v>30</v>
      </c>
      <c r="C28" s="185">
        <v>11200492214</v>
      </c>
      <c r="D28" s="185">
        <v>14153072141.75</v>
      </c>
      <c r="E28" s="185">
        <v>437289337.29000002</v>
      </c>
      <c r="F28" s="185">
        <v>836242302.47000015</v>
      </c>
      <c r="G28" s="185">
        <v>1522931941.1400003</v>
      </c>
      <c r="H28" s="185">
        <v>1321496505.9400001</v>
      </c>
      <c r="I28" s="185">
        <v>1405316572.1299999</v>
      </c>
      <c r="J28" s="185">
        <v>495296541.13999993</v>
      </c>
      <c r="K28" s="185">
        <v>696567379.34999955</v>
      </c>
      <c r="L28" s="185">
        <v>840581556.43999994</v>
      </c>
      <c r="M28" s="185">
        <v>870603364.97000039</v>
      </c>
      <c r="N28" s="185">
        <v>919404768.98000002</v>
      </c>
      <c r="O28" s="185">
        <v>950791428.43999994</v>
      </c>
      <c r="P28" s="185">
        <v>1089128105.4899998</v>
      </c>
      <c r="Q28" s="89">
        <v>11385.649803780007</v>
      </c>
    </row>
    <row r="29" spans="2:25" x14ac:dyDescent="0.25">
      <c r="B29" s="36" t="s">
        <v>31</v>
      </c>
      <c r="C29" s="185">
        <v>1292375317</v>
      </c>
      <c r="D29" s="185">
        <v>1326143138.73</v>
      </c>
      <c r="E29" s="185">
        <v>15561354.869999999</v>
      </c>
      <c r="F29" s="185">
        <v>101467254.03999999</v>
      </c>
      <c r="G29" s="185">
        <v>131538321.64000002</v>
      </c>
      <c r="H29" s="185">
        <v>71203392</v>
      </c>
      <c r="I29" s="185">
        <v>122547828.87999998</v>
      </c>
      <c r="J29" s="185">
        <v>96995273.340000018</v>
      </c>
      <c r="K29" s="185">
        <v>133981454.56000003</v>
      </c>
      <c r="L29" s="185">
        <v>108385298.48999999</v>
      </c>
      <c r="M29" s="185">
        <v>121162312.78</v>
      </c>
      <c r="N29" s="185">
        <v>85773024.129999995</v>
      </c>
      <c r="O29" s="185">
        <v>122043483.95999999</v>
      </c>
      <c r="P29" s="185">
        <v>195261107.05999994</v>
      </c>
      <c r="Q29" s="89">
        <v>1305.9201057500002</v>
      </c>
    </row>
    <row r="30" spans="2:25" x14ac:dyDescent="0.25">
      <c r="B30" s="36" t="s">
        <v>32</v>
      </c>
      <c r="C30" s="185">
        <v>18230350498</v>
      </c>
      <c r="D30" s="185">
        <v>22856701445.540001</v>
      </c>
      <c r="E30" s="89">
        <v>0</v>
      </c>
      <c r="F30" s="185">
        <v>1954264949.2</v>
      </c>
      <c r="G30" s="185">
        <v>2880457322</v>
      </c>
      <c r="H30" s="185">
        <v>230043785.41</v>
      </c>
      <c r="I30" s="185">
        <v>2027817774.6100001</v>
      </c>
      <c r="J30" s="185">
        <v>1148961222.6100001</v>
      </c>
      <c r="K30" s="185">
        <v>1425999227.2999997</v>
      </c>
      <c r="L30" s="185">
        <v>935780888</v>
      </c>
      <c r="M30" s="185">
        <v>971535124.80000007</v>
      </c>
      <c r="N30" s="185">
        <v>874233252</v>
      </c>
      <c r="O30" s="185">
        <v>929588032</v>
      </c>
      <c r="P30" s="185">
        <v>5799555550.8899994</v>
      </c>
      <c r="Q30" s="89">
        <v>19178.237128820001</v>
      </c>
    </row>
    <row r="31" spans="2:25" x14ac:dyDescent="0.25">
      <c r="B31" s="36" t="s">
        <v>33</v>
      </c>
      <c r="C31" s="185">
        <v>985513798</v>
      </c>
      <c r="D31" s="185">
        <v>846477129.70000005</v>
      </c>
      <c r="E31" s="185">
        <v>6986369.4000000004</v>
      </c>
      <c r="F31" s="185">
        <v>46701925.959999986</v>
      </c>
      <c r="G31" s="185">
        <v>102485126.42</v>
      </c>
      <c r="H31" s="185">
        <v>104090459.33999999</v>
      </c>
      <c r="I31" s="185">
        <v>80787466.020000011</v>
      </c>
      <c r="J31" s="185">
        <v>77733208.629999995</v>
      </c>
      <c r="K31" s="185">
        <v>46457352.470000006</v>
      </c>
      <c r="L31" s="185">
        <v>64683095.150000013</v>
      </c>
      <c r="M31" s="185">
        <v>96707643.670000017</v>
      </c>
      <c r="N31" s="185">
        <v>67122302.549999997</v>
      </c>
      <c r="O31" s="185">
        <v>54656897.270000011</v>
      </c>
      <c r="P31" s="185">
        <v>66748143.880000018</v>
      </c>
      <c r="Q31" s="89">
        <v>815.15999076000003</v>
      </c>
    </row>
    <row r="32" spans="2:25" x14ac:dyDescent="0.25">
      <c r="B32" s="36" t="s">
        <v>34</v>
      </c>
      <c r="C32" s="185">
        <v>531144127</v>
      </c>
      <c r="D32" s="185">
        <v>436763803.05000001</v>
      </c>
      <c r="E32" s="185">
        <v>10750010.57</v>
      </c>
      <c r="F32" s="185">
        <v>11544710.57</v>
      </c>
      <c r="G32" s="185">
        <v>28163359.860000007</v>
      </c>
      <c r="H32" s="185">
        <v>17539105.969999999</v>
      </c>
      <c r="I32" s="185">
        <v>19738574.440000005</v>
      </c>
      <c r="J32" s="185">
        <v>41810291.030000001</v>
      </c>
      <c r="K32" s="185">
        <v>16207685.42</v>
      </c>
      <c r="L32" s="185">
        <v>30899894.010000005</v>
      </c>
      <c r="M32" s="185">
        <v>32661659.660000004</v>
      </c>
      <c r="N32" s="185">
        <v>16385473.07</v>
      </c>
      <c r="O32" s="185">
        <v>21030627.830000002</v>
      </c>
      <c r="P32" s="185">
        <v>72451338.269999981</v>
      </c>
      <c r="Q32" s="89">
        <v>319.18273069999992</v>
      </c>
    </row>
    <row r="33" spans="2:25" x14ac:dyDescent="0.25">
      <c r="B33" s="36" t="s">
        <v>35</v>
      </c>
      <c r="C33" s="185">
        <v>4071642196</v>
      </c>
      <c r="D33" s="185">
        <v>3023408488.1500001</v>
      </c>
      <c r="E33" s="185">
        <v>26106401.180000003</v>
      </c>
      <c r="F33" s="185">
        <v>30976226.750000004</v>
      </c>
      <c r="G33" s="185">
        <v>34323053.039999999</v>
      </c>
      <c r="H33" s="185">
        <v>19833805.070000004</v>
      </c>
      <c r="I33" s="185">
        <v>327059860.26999992</v>
      </c>
      <c r="J33" s="185">
        <v>443893326.46999997</v>
      </c>
      <c r="K33" s="185">
        <v>47950084.269999996</v>
      </c>
      <c r="L33" s="185">
        <v>44959392.309999995</v>
      </c>
      <c r="M33" s="185">
        <v>48221842.869999997</v>
      </c>
      <c r="N33" s="185">
        <v>49798487.569999993</v>
      </c>
      <c r="O33" s="185">
        <v>345718481.70999992</v>
      </c>
      <c r="P33" s="185">
        <v>1305413711.4999998</v>
      </c>
      <c r="Q33" s="89">
        <v>2724.2546730100003</v>
      </c>
    </row>
    <row r="34" spans="2:25" x14ac:dyDescent="0.25">
      <c r="B34" s="38" t="s">
        <v>36</v>
      </c>
      <c r="C34" s="184">
        <v>17841966733</v>
      </c>
      <c r="D34" s="184">
        <v>17445864559.610001</v>
      </c>
      <c r="E34" s="184">
        <v>907868500.63000011</v>
      </c>
      <c r="F34" s="184">
        <v>1080181092.1800001</v>
      </c>
      <c r="G34" s="184">
        <v>1948468810.24</v>
      </c>
      <c r="H34" s="184">
        <v>1344743741.9399998</v>
      </c>
      <c r="I34" s="184">
        <v>309183110.53999996</v>
      </c>
      <c r="J34" s="184">
        <v>1043070028.8600001</v>
      </c>
      <c r="K34" s="184">
        <v>1101017279.8</v>
      </c>
      <c r="L34" s="184">
        <v>993376375.28999996</v>
      </c>
      <c r="M34" s="184">
        <v>1309144123.9000001</v>
      </c>
      <c r="N34" s="184">
        <v>1890131274.2</v>
      </c>
      <c r="O34" s="184">
        <v>600062483.88</v>
      </c>
      <c r="P34" s="184">
        <v>970925168.67999995</v>
      </c>
      <c r="Q34" s="196">
        <v>13498.171990140001</v>
      </c>
      <c r="R34" s="37"/>
      <c r="S34" s="37"/>
      <c r="T34" s="37"/>
      <c r="U34" s="37"/>
      <c r="V34" s="37"/>
      <c r="W34" s="37"/>
      <c r="X34" s="37"/>
      <c r="Y34" s="37"/>
    </row>
    <row r="35" spans="2:25" x14ac:dyDescent="0.25">
      <c r="B35" s="36" t="s">
        <v>37</v>
      </c>
      <c r="C35" s="185">
        <v>17841966733</v>
      </c>
      <c r="D35" s="185">
        <v>17445864559.610001</v>
      </c>
      <c r="E35" s="185">
        <v>907868500.63000011</v>
      </c>
      <c r="F35" s="185">
        <v>1080181092.1800001</v>
      </c>
      <c r="G35" s="185">
        <v>1948468810.24</v>
      </c>
      <c r="H35" s="185">
        <v>1344743741.9399998</v>
      </c>
      <c r="I35" s="185">
        <v>309183110.53999996</v>
      </c>
      <c r="J35" s="185">
        <v>1043070028.8600001</v>
      </c>
      <c r="K35" s="185">
        <v>1101017279.8</v>
      </c>
      <c r="L35" s="185">
        <v>993376375.28999996</v>
      </c>
      <c r="M35" s="185">
        <v>1309144123.9000001</v>
      </c>
      <c r="N35" s="185">
        <v>1890131274.2</v>
      </c>
      <c r="O35" s="185">
        <v>600062483.88</v>
      </c>
      <c r="P35" s="185">
        <v>970925168.67999995</v>
      </c>
      <c r="Q35" s="89">
        <v>13498.171990140001</v>
      </c>
    </row>
    <row r="36" spans="2:25" x14ac:dyDescent="0.25">
      <c r="B36" s="38" t="s">
        <v>38</v>
      </c>
      <c r="C36" s="184">
        <v>1214878942</v>
      </c>
      <c r="D36" s="184">
        <v>1112015536.1499999</v>
      </c>
      <c r="E36" s="184">
        <v>36291907.089999996</v>
      </c>
      <c r="F36" s="184">
        <v>36654491.859999999</v>
      </c>
      <c r="G36" s="184">
        <v>95959524.250000015</v>
      </c>
      <c r="H36" s="184">
        <v>45381687.309999995</v>
      </c>
      <c r="I36" s="184">
        <v>95184532.439999983</v>
      </c>
      <c r="J36" s="184">
        <v>81404658.379999995</v>
      </c>
      <c r="K36" s="184">
        <v>49262364.899999999</v>
      </c>
      <c r="L36" s="184">
        <v>80019267.189999983</v>
      </c>
      <c r="M36" s="184">
        <v>66964053.879999995</v>
      </c>
      <c r="N36" s="184">
        <v>62526822.429999992</v>
      </c>
      <c r="O36" s="184">
        <v>61357091.160000011</v>
      </c>
      <c r="P36" s="184">
        <v>158994051.84999996</v>
      </c>
      <c r="Q36" s="196">
        <v>870.00045274000013</v>
      </c>
      <c r="R36" s="37"/>
      <c r="S36" s="37"/>
      <c r="T36" s="37"/>
      <c r="U36" s="37"/>
      <c r="V36" s="37"/>
      <c r="W36" s="37"/>
      <c r="X36" s="37"/>
      <c r="Y36" s="37"/>
    </row>
    <row r="37" spans="2:25" x14ac:dyDescent="0.25">
      <c r="B37" s="36" t="s">
        <v>39</v>
      </c>
      <c r="C37" s="185">
        <v>1091644831</v>
      </c>
      <c r="D37" s="185">
        <v>973133607.17999983</v>
      </c>
      <c r="E37" s="185">
        <v>31248807.219999995</v>
      </c>
      <c r="F37" s="185">
        <v>31655406.620000001</v>
      </c>
      <c r="G37" s="185">
        <v>85542923.080000013</v>
      </c>
      <c r="H37" s="185">
        <v>38894180.509999998</v>
      </c>
      <c r="I37" s="185">
        <v>88220297.679999992</v>
      </c>
      <c r="J37" s="185">
        <v>73886316.439999998</v>
      </c>
      <c r="K37" s="185">
        <v>43512973.75</v>
      </c>
      <c r="L37" s="185">
        <v>72302153.669999987</v>
      </c>
      <c r="M37" s="185">
        <v>60680660.390000001</v>
      </c>
      <c r="N37" s="185">
        <v>56497538.409999996</v>
      </c>
      <c r="O37" s="185">
        <v>49606793.980000012</v>
      </c>
      <c r="P37" s="185">
        <v>136636775.81999996</v>
      </c>
      <c r="Q37" s="89">
        <v>768.68482757000015</v>
      </c>
    </row>
    <row r="38" spans="2:25" x14ac:dyDescent="0.25">
      <c r="B38" s="36" t="s">
        <v>40</v>
      </c>
      <c r="C38" s="185">
        <v>123234111</v>
      </c>
      <c r="D38" s="185">
        <v>138881928.97000003</v>
      </c>
      <c r="E38" s="185">
        <v>5043099.870000001</v>
      </c>
      <c r="F38" s="185">
        <v>4999085.2399999993</v>
      </c>
      <c r="G38" s="185">
        <v>10416601.17</v>
      </c>
      <c r="H38" s="185">
        <v>6487506.7999999998</v>
      </c>
      <c r="I38" s="185">
        <v>6964234.7599999998</v>
      </c>
      <c r="J38" s="185">
        <v>7518341.9400000004</v>
      </c>
      <c r="K38" s="185">
        <v>5749391.1499999994</v>
      </c>
      <c r="L38" s="185">
        <v>7717113.5200000005</v>
      </c>
      <c r="M38" s="185">
        <v>6283393.4900000002</v>
      </c>
      <c r="N38" s="185">
        <v>6029284.0200000005</v>
      </c>
      <c r="O38" s="185">
        <v>11750297.18</v>
      </c>
      <c r="P38" s="185">
        <v>22357276.030000001</v>
      </c>
      <c r="Q38" s="89">
        <v>101.31562517</v>
      </c>
    </row>
    <row r="39" spans="2:25" x14ac:dyDescent="0.25">
      <c r="B39" s="149" t="s">
        <v>45</v>
      </c>
      <c r="C39" s="180">
        <v>194185648193.00003</v>
      </c>
      <c r="D39" s="180">
        <v>212715145854.73999</v>
      </c>
      <c r="E39" s="188">
        <v>6975678574.8800011</v>
      </c>
      <c r="F39" s="189">
        <v>12397996717.49</v>
      </c>
      <c r="G39" s="190">
        <v>22460975616.730003</v>
      </c>
      <c r="H39" s="188">
        <v>15261622326.070002</v>
      </c>
      <c r="I39" s="189">
        <v>14990684988</v>
      </c>
      <c r="J39" s="190">
        <v>13224609272.43</v>
      </c>
      <c r="K39" s="188">
        <v>12816125356.709999</v>
      </c>
      <c r="L39" s="189">
        <v>14364458010.680002</v>
      </c>
      <c r="M39" s="190">
        <v>14322366565.449999</v>
      </c>
      <c r="N39" s="188">
        <v>13702356957.900002</v>
      </c>
      <c r="O39" s="189">
        <v>14400927690.190001</v>
      </c>
      <c r="P39" s="190">
        <v>32444270204.950005</v>
      </c>
      <c r="Q39" s="183">
        <v>187362.07228147998</v>
      </c>
    </row>
    <row r="40" spans="2:25" x14ac:dyDescent="0.25">
      <c r="C40" s="89"/>
      <c r="D40" s="89"/>
      <c r="E40" s="89"/>
      <c r="F40" s="89"/>
      <c r="G40" s="89"/>
      <c r="H40" s="89"/>
      <c r="I40" s="89"/>
      <c r="J40" s="89"/>
      <c r="K40" s="89"/>
      <c r="L40" s="89"/>
      <c r="M40" s="89"/>
      <c r="N40" s="89"/>
      <c r="O40" s="89"/>
      <c r="P40" s="89"/>
      <c r="Q40" s="89"/>
    </row>
    <row r="41" spans="2:25" x14ac:dyDescent="0.25">
      <c r="B41" s="149" t="s">
        <v>46</v>
      </c>
      <c r="C41" s="182"/>
      <c r="D41" s="182"/>
      <c r="E41" s="197"/>
      <c r="F41" s="198"/>
      <c r="G41" s="199"/>
      <c r="H41" s="197"/>
      <c r="I41" s="198"/>
      <c r="J41" s="199"/>
      <c r="K41" s="197"/>
      <c r="L41" s="198"/>
      <c r="M41" s="199"/>
      <c r="N41" s="197"/>
      <c r="O41" s="198"/>
      <c r="P41" s="199"/>
      <c r="Q41" s="183"/>
    </row>
    <row r="42" spans="2:25" x14ac:dyDescent="0.25">
      <c r="B42" s="38" t="s">
        <v>11</v>
      </c>
      <c r="C42" s="184">
        <v>802322421</v>
      </c>
      <c r="D42" s="184">
        <v>1348362500</v>
      </c>
      <c r="E42" s="87">
        <v>0</v>
      </c>
      <c r="F42" s="87">
        <v>0</v>
      </c>
      <c r="G42" s="87">
        <v>0</v>
      </c>
      <c r="H42" s="87">
        <v>0</v>
      </c>
      <c r="I42" s="87">
        <v>0</v>
      </c>
      <c r="J42" s="87">
        <v>0</v>
      </c>
      <c r="K42" s="87">
        <v>0</v>
      </c>
      <c r="L42" s="87">
        <v>0</v>
      </c>
      <c r="M42" s="87">
        <v>0</v>
      </c>
      <c r="N42" s="87">
        <v>0</v>
      </c>
      <c r="O42" s="184">
        <v>272038310.62</v>
      </c>
      <c r="P42" s="184">
        <v>265809283.12000003</v>
      </c>
      <c r="Q42" s="87">
        <v>537.84759373999998</v>
      </c>
      <c r="R42" s="37"/>
      <c r="S42" s="37"/>
      <c r="T42" s="37"/>
      <c r="U42" s="37"/>
      <c r="V42" s="37"/>
      <c r="W42" s="37"/>
      <c r="X42" s="37"/>
      <c r="Y42" s="37"/>
    </row>
    <row r="43" spans="2:25" x14ac:dyDescent="0.25">
      <c r="B43" s="36" t="s">
        <v>12</v>
      </c>
      <c r="C43" s="185">
        <v>802322421</v>
      </c>
      <c r="D43" s="185">
        <v>1348362500</v>
      </c>
      <c r="E43" s="89">
        <v>0</v>
      </c>
      <c r="F43" s="89">
        <v>0</v>
      </c>
      <c r="G43" s="89">
        <v>0</v>
      </c>
      <c r="H43" s="89">
        <v>0</v>
      </c>
      <c r="I43" s="89">
        <v>0</v>
      </c>
      <c r="J43" s="89">
        <v>0</v>
      </c>
      <c r="K43" s="89">
        <v>0</v>
      </c>
      <c r="L43" s="89">
        <v>0</v>
      </c>
      <c r="M43" s="89">
        <v>0</v>
      </c>
      <c r="N43" s="89">
        <v>0</v>
      </c>
      <c r="O43" s="185">
        <v>272038310.62</v>
      </c>
      <c r="P43" s="185">
        <v>265809283.12000003</v>
      </c>
      <c r="Q43" s="89">
        <v>537.84759373999998</v>
      </c>
    </row>
    <row r="44" spans="2:25" x14ac:dyDescent="0.25">
      <c r="B44" s="38" t="s">
        <v>41</v>
      </c>
      <c r="C44" s="184">
        <v>44442786721</v>
      </c>
      <c r="D44" s="184">
        <v>44213645370.389999</v>
      </c>
      <c r="E44" s="184">
        <v>893933916.99000013</v>
      </c>
      <c r="F44" s="184">
        <v>1660003708.5700002</v>
      </c>
      <c r="G44" s="184">
        <v>2224307088.46</v>
      </c>
      <c r="H44" s="184">
        <v>1710168024.8899999</v>
      </c>
      <c r="I44" s="184">
        <v>648830874.61999989</v>
      </c>
      <c r="J44" s="184">
        <v>2928137066.7700005</v>
      </c>
      <c r="K44" s="184">
        <v>1736738960.0299997</v>
      </c>
      <c r="L44" s="184">
        <v>2480758513.8999996</v>
      </c>
      <c r="M44" s="184">
        <v>2401502135.5</v>
      </c>
      <c r="N44" s="184">
        <v>12468828984.629999</v>
      </c>
      <c r="O44" s="184">
        <v>1047363425.41</v>
      </c>
      <c r="P44" s="184">
        <v>2517823811.8299999</v>
      </c>
      <c r="Q44" s="87">
        <v>32718.3965116</v>
      </c>
      <c r="R44" s="37"/>
      <c r="S44" s="37"/>
      <c r="T44" s="37"/>
      <c r="U44" s="37"/>
      <c r="V44" s="37"/>
      <c r="W44" s="37"/>
      <c r="X44" s="37"/>
      <c r="Y44" s="37"/>
    </row>
    <row r="45" spans="2:25" x14ac:dyDescent="0.25">
      <c r="B45" s="36" t="s">
        <v>42</v>
      </c>
      <c r="C45" s="185">
        <v>44442786721</v>
      </c>
      <c r="D45" s="185">
        <v>44213645370.389999</v>
      </c>
      <c r="E45" s="185">
        <v>893933916.99000013</v>
      </c>
      <c r="F45" s="185">
        <v>1660003708.5700002</v>
      </c>
      <c r="G45" s="185">
        <v>2224307088.46</v>
      </c>
      <c r="H45" s="185">
        <v>1710168024.8899999</v>
      </c>
      <c r="I45" s="185">
        <v>648830874.61999989</v>
      </c>
      <c r="J45" s="185">
        <v>2928137066.7700005</v>
      </c>
      <c r="K45" s="185">
        <v>1736738960.0299997</v>
      </c>
      <c r="L45" s="185">
        <v>2480758513.8999996</v>
      </c>
      <c r="M45" s="185">
        <v>2401502135.5</v>
      </c>
      <c r="N45" s="185">
        <v>12468828984.629999</v>
      </c>
      <c r="O45" s="185">
        <v>1047363425.41</v>
      </c>
      <c r="P45" s="185">
        <v>2517823811.8299999</v>
      </c>
      <c r="Q45" s="89">
        <v>32718.3965116</v>
      </c>
    </row>
    <row r="46" spans="2:25" x14ac:dyDescent="0.25">
      <c r="B46" s="149" t="s">
        <v>47</v>
      </c>
      <c r="C46" s="180">
        <v>45245109141.999992</v>
      </c>
      <c r="D46" s="180">
        <v>45562007870.389999</v>
      </c>
      <c r="E46" s="188">
        <v>893933916.99000013</v>
      </c>
      <c r="F46" s="189">
        <v>1660003708.5700002</v>
      </c>
      <c r="G46" s="190">
        <v>2224307088.46</v>
      </c>
      <c r="H46" s="188">
        <v>1710168024.8899999</v>
      </c>
      <c r="I46" s="189">
        <v>648830874.61999989</v>
      </c>
      <c r="J46" s="190">
        <v>2928137066.7700005</v>
      </c>
      <c r="K46" s="188">
        <v>1736738960.0299997</v>
      </c>
      <c r="L46" s="189">
        <v>2480758513.8999996</v>
      </c>
      <c r="M46" s="190">
        <v>2401502135.5</v>
      </c>
      <c r="N46" s="188">
        <v>12468828984.629999</v>
      </c>
      <c r="O46" s="189">
        <v>1319401736.03</v>
      </c>
      <c r="P46" s="190">
        <v>2783633094.9500003</v>
      </c>
      <c r="Q46" s="183">
        <v>33256.244105340003</v>
      </c>
    </row>
    <row r="47" spans="2:25" x14ac:dyDescent="0.25">
      <c r="C47" s="89"/>
      <c r="D47" s="89"/>
      <c r="E47" s="89"/>
      <c r="F47" s="89"/>
      <c r="G47" s="89"/>
      <c r="H47" s="89"/>
      <c r="I47" s="89"/>
      <c r="J47" s="89"/>
      <c r="K47" s="89"/>
      <c r="L47" s="89"/>
      <c r="M47" s="89"/>
      <c r="N47" s="89"/>
      <c r="O47" s="89"/>
      <c r="P47" s="89"/>
      <c r="Q47" s="89"/>
    </row>
    <row r="48" spans="2:25" x14ac:dyDescent="0.25">
      <c r="B48" s="149" t="s">
        <v>48</v>
      </c>
      <c r="C48" s="180">
        <v>239430757335.00003</v>
      </c>
      <c r="D48" s="180">
        <v>258277153725.12997</v>
      </c>
      <c r="E48" s="188">
        <v>7869612491.8700018</v>
      </c>
      <c r="F48" s="189">
        <v>14058000426.059999</v>
      </c>
      <c r="G48" s="190">
        <v>24685282705.190002</v>
      </c>
      <c r="H48" s="188">
        <v>16971790350.960001</v>
      </c>
      <c r="I48" s="189">
        <v>15639515862.620001</v>
      </c>
      <c r="J48" s="190">
        <v>16152746339.199999</v>
      </c>
      <c r="K48" s="188">
        <v>14552864316.739998</v>
      </c>
      <c r="L48" s="189">
        <v>16845216524.580002</v>
      </c>
      <c r="M48" s="190">
        <v>16723868700.949999</v>
      </c>
      <c r="N48" s="188">
        <v>26171185942.529999</v>
      </c>
      <c r="O48" s="189">
        <v>15720329426.220001</v>
      </c>
      <c r="P48" s="190">
        <v>35227903299.900002</v>
      </c>
      <c r="Q48" s="183">
        <v>220618.31638681999</v>
      </c>
    </row>
    <row r="49" spans="2:7" x14ac:dyDescent="0.25">
      <c r="B49" s="34" t="s">
        <v>49</v>
      </c>
      <c r="E49" s="48"/>
      <c r="G49" s="26"/>
    </row>
    <row r="50" spans="2:7" x14ac:dyDescent="0.25">
      <c r="B50" s="34" t="s">
        <v>50</v>
      </c>
      <c r="E50" s="47"/>
      <c r="F50" s="47"/>
      <c r="G50" s="47"/>
    </row>
    <row r="51" spans="2:7" x14ac:dyDescent="0.25">
      <c r="B51" s="34" t="s">
        <v>51</v>
      </c>
      <c r="E51" s="47"/>
      <c r="F51" s="47"/>
      <c r="G51" s="47"/>
    </row>
    <row r="52" spans="2:7" x14ac:dyDescent="0.25">
      <c r="B52" s="34" t="s">
        <v>52</v>
      </c>
      <c r="E52" s="47"/>
      <c r="F52" s="47"/>
      <c r="G52" s="47"/>
    </row>
    <row r="53" spans="2:7" x14ac:dyDescent="0.25">
      <c r="B53" s="34" t="s">
        <v>53</v>
      </c>
      <c r="E53" s="47"/>
      <c r="F53" s="47"/>
      <c r="G53" s="47"/>
    </row>
    <row r="54" spans="2:7" x14ac:dyDescent="0.25">
      <c r="B54" s="34" t="s">
        <v>54</v>
      </c>
      <c r="E54" s="47"/>
      <c r="F54" s="47"/>
      <c r="G54" s="47"/>
    </row>
  </sheetData>
  <mergeCells count="8">
    <mergeCell ref="B2:Q2"/>
    <mergeCell ref="B3:Q3"/>
    <mergeCell ref="B4:Q4"/>
    <mergeCell ref="B5:Q5"/>
    <mergeCell ref="B7:B8"/>
    <mergeCell ref="C7:C8"/>
    <mergeCell ref="D7:D8"/>
    <mergeCell ref="E7:Q7"/>
  </mergeCells>
  <printOptions horizontalCentered="1"/>
  <pageMargins left="0.36" right="0.28000000000000003" top="0.37" bottom="0.48" header="0.3" footer="0.3"/>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Y64"/>
  <sheetViews>
    <sheetView showGridLines="0" zoomScale="89" zoomScaleNormal="89" workbookViewId="0">
      <selection activeCell="C9" sqref="C9:Q58"/>
    </sheetView>
  </sheetViews>
  <sheetFormatPr defaultColWidth="11.42578125" defaultRowHeight="15" x14ac:dyDescent="0.25"/>
  <cols>
    <col min="1" max="1" width="8.140625" customWidth="1"/>
    <col min="2" max="2" width="54.7109375" bestFit="1" customWidth="1"/>
    <col min="3" max="4" width="17.140625" customWidth="1"/>
    <col min="5" max="17" width="13" customWidth="1"/>
  </cols>
  <sheetData>
    <row r="1" spans="1:25" x14ac:dyDescent="0.25">
      <c r="A1" s="40"/>
      <c r="B1" s="46"/>
      <c r="C1" s="46"/>
      <c r="D1" s="45"/>
      <c r="E1" s="53"/>
      <c r="F1" s="53"/>
      <c r="G1" s="53"/>
      <c r="H1" s="40"/>
      <c r="I1" s="40"/>
      <c r="J1" s="40"/>
      <c r="K1" s="52"/>
      <c r="L1" s="40"/>
      <c r="M1" s="40"/>
      <c r="N1" s="40"/>
      <c r="O1" s="40"/>
      <c r="P1" s="40"/>
      <c r="Q1" s="40"/>
      <c r="R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69</v>
      </c>
      <c r="C6" s="43"/>
      <c r="D6" s="42"/>
      <c r="E6" s="51"/>
      <c r="F6" s="51"/>
      <c r="G6" s="51"/>
      <c r="H6" s="40"/>
      <c r="I6" s="40"/>
      <c r="J6" s="40"/>
      <c r="K6" s="50"/>
      <c r="L6" s="40"/>
      <c r="M6" s="40"/>
      <c r="N6" s="40"/>
      <c r="O6" s="40"/>
      <c r="P6" s="40"/>
      <c r="Q6" s="41" t="s">
        <v>5</v>
      </c>
    </row>
    <row r="7" spans="1:25" ht="18.75" customHeight="1" x14ac:dyDescent="0.25">
      <c r="A7" s="40"/>
      <c r="B7" s="320" t="s">
        <v>6</v>
      </c>
      <c r="C7" s="332" t="s">
        <v>7</v>
      </c>
      <c r="D7" s="332" t="s">
        <v>8</v>
      </c>
      <c r="E7" s="333" t="s">
        <v>9</v>
      </c>
      <c r="F7" s="333"/>
      <c r="G7" s="333"/>
      <c r="H7" s="333"/>
      <c r="I7" s="333"/>
      <c r="J7" s="333"/>
      <c r="K7" s="333"/>
      <c r="L7" s="333"/>
      <c r="M7" s="333"/>
      <c r="N7" s="333"/>
      <c r="O7" s="333"/>
      <c r="P7" s="333"/>
      <c r="Q7" s="334"/>
    </row>
    <row r="8" spans="1:25"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39576305153.999992</v>
      </c>
      <c r="D9" s="184">
        <v>44467645409.100014</v>
      </c>
      <c r="E9" s="184">
        <v>2301394091.0699997</v>
      </c>
      <c r="F9" s="184">
        <v>3871430678.1000004</v>
      </c>
      <c r="G9" s="184">
        <v>2825558087.4700003</v>
      </c>
      <c r="H9" s="184">
        <v>3610082597.7300005</v>
      </c>
      <c r="I9" s="184">
        <v>3317584390.1399994</v>
      </c>
      <c r="J9" s="184">
        <v>3051757146.5300007</v>
      </c>
      <c r="K9" s="184">
        <v>3743792907.7899995</v>
      </c>
      <c r="L9" s="184">
        <v>4324695261.0500002</v>
      </c>
      <c r="M9" s="184">
        <v>3049890608.2000003</v>
      </c>
      <c r="N9" s="184">
        <v>3504242174.3500004</v>
      </c>
      <c r="O9" s="184">
        <v>3397689013.1499996</v>
      </c>
      <c r="P9" s="184">
        <v>6849117159.1399984</v>
      </c>
      <c r="Q9" s="184">
        <v>43847234114.719986</v>
      </c>
      <c r="R9" s="37"/>
      <c r="S9" s="37"/>
      <c r="T9" s="37"/>
      <c r="U9" s="37"/>
      <c r="V9" s="37"/>
      <c r="W9" s="37"/>
      <c r="X9" s="37"/>
      <c r="Y9" s="37"/>
    </row>
    <row r="10" spans="1:25" x14ac:dyDescent="0.25">
      <c r="B10" s="36" t="s">
        <v>12</v>
      </c>
      <c r="C10" s="177">
        <v>20887757275</v>
      </c>
      <c r="D10" s="177">
        <v>23093633725.170002</v>
      </c>
      <c r="E10" s="185">
        <v>1219031189.1899998</v>
      </c>
      <c r="F10" s="185">
        <v>2264503919.5500002</v>
      </c>
      <c r="G10" s="185">
        <v>1386222019.0900006</v>
      </c>
      <c r="H10" s="185">
        <v>1952373151.4600005</v>
      </c>
      <c r="I10" s="185">
        <v>1594177523.3999994</v>
      </c>
      <c r="J10" s="185">
        <v>1443140807.9600008</v>
      </c>
      <c r="K10" s="185">
        <v>2098184410.4499996</v>
      </c>
      <c r="L10" s="185">
        <v>1999748568.0899999</v>
      </c>
      <c r="M10" s="185">
        <v>1615106007.8300002</v>
      </c>
      <c r="N10" s="185">
        <v>1828514865.6800001</v>
      </c>
      <c r="O10" s="185">
        <v>1705678235.2799995</v>
      </c>
      <c r="P10" s="185">
        <v>3399175385.8299985</v>
      </c>
      <c r="Q10" s="185">
        <v>22505856083.809982</v>
      </c>
      <c r="R10" s="35"/>
      <c r="S10" s="35"/>
      <c r="T10" s="35"/>
      <c r="U10" s="35"/>
      <c r="V10" s="35"/>
      <c r="W10" s="35"/>
      <c r="X10" s="35"/>
      <c r="Y10" s="35"/>
    </row>
    <row r="11" spans="1:25" x14ac:dyDescent="0.25">
      <c r="B11" s="36" t="s">
        <v>13</v>
      </c>
      <c r="C11" s="177">
        <v>9474051866</v>
      </c>
      <c r="D11" s="177">
        <v>10807419964.510002</v>
      </c>
      <c r="E11" s="185">
        <v>671412699.12</v>
      </c>
      <c r="F11" s="185">
        <v>799950348.55000007</v>
      </c>
      <c r="G11" s="185">
        <v>802563440.95000005</v>
      </c>
      <c r="H11" s="185">
        <v>842015542.89999998</v>
      </c>
      <c r="I11" s="185">
        <v>971966118.90999997</v>
      </c>
      <c r="J11" s="185">
        <v>899562734.91000032</v>
      </c>
      <c r="K11" s="185">
        <v>796774691.74000001</v>
      </c>
      <c r="L11" s="185">
        <v>1126941853.21</v>
      </c>
      <c r="M11" s="185">
        <v>783254249.87</v>
      </c>
      <c r="N11" s="185">
        <v>789601393.41000009</v>
      </c>
      <c r="O11" s="185">
        <v>866951299.21999991</v>
      </c>
      <c r="P11" s="185">
        <v>1450101501.1799998</v>
      </c>
      <c r="Q11" s="185">
        <v>10801095873.970003</v>
      </c>
      <c r="R11" s="35"/>
      <c r="S11" s="35"/>
      <c r="T11" s="35"/>
      <c r="U11" s="35"/>
      <c r="V11" s="35"/>
      <c r="W11" s="35"/>
      <c r="X11" s="35"/>
      <c r="Y11" s="35"/>
    </row>
    <row r="12" spans="1:25" x14ac:dyDescent="0.25">
      <c r="B12" s="36" t="s">
        <v>14</v>
      </c>
      <c r="C12" s="177">
        <v>6520620782</v>
      </c>
      <c r="D12" s="177">
        <v>7615335026.8400068</v>
      </c>
      <c r="E12" s="185">
        <v>384829859.06</v>
      </c>
      <c r="F12" s="185">
        <v>509602794.23000008</v>
      </c>
      <c r="G12" s="185">
        <v>504429990.69</v>
      </c>
      <c r="H12" s="185">
        <v>487436724.77000004</v>
      </c>
      <c r="I12" s="185">
        <v>536802120.39000005</v>
      </c>
      <c r="J12" s="185">
        <v>536092457.76000011</v>
      </c>
      <c r="K12" s="185">
        <v>601956931.75</v>
      </c>
      <c r="L12" s="185">
        <v>925720324.24000013</v>
      </c>
      <c r="M12" s="185">
        <v>500091297.63000005</v>
      </c>
      <c r="N12" s="185">
        <v>588529218.94999993</v>
      </c>
      <c r="O12" s="185">
        <v>626262008.77999997</v>
      </c>
      <c r="P12" s="185">
        <v>1406794086.99</v>
      </c>
      <c r="Q12" s="185">
        <v>7608547815.2399988</v>
      </c>
      <c r="R12" s="35"/>
      <c r="S12" s="35"/>
      <c r="T12" s="35"/>
      <c r="U12" s="35"/>
      <c r="V12" s="35"/>
      <c r="W12" s="35"/>
      <c r="X12" s="35"/>
      <c r="Y12" s="35"/>
    </row>
    <row r="13" spans="1:25" x14ac:dyDescent="0.25">
      <c r="B13" s="36" t="s">
        <v>15</v>
      </c>
      <c r="C13" s="177">
        <v>2693875231</v>
      </c>
      <c r="D13" s="177">
        <v>2951256692.579999</v>
      </c>
      <c r="E13" s="185">
        <v>26120343.699999999</v>
      </c>
      <c r="F13" s="185">
        <v>297373615.77000004</v>
      </c>
      <c r="G13" s="185">
        <v>132342636.73999996</v>
      </c>
      <c r="H13" s="185">
        <v>328257178.5999999</v>
      </c>
      <c r="I13" s="185">
        <v>214638627.44</v>
      </c>
      <c r="J13" s="185">
        <v>172961145.90000001</v>
      </c>
      <c r="K13" s="185">
        <v>246876873.84999999</v>
      </c>
      <c r="L13" s="185">
        <v>272284515.50999999</v>
      </c>
      <c r="M13" s="185">
        <v>151439052.87</v>
      </c>
      <c r="N13" s="185">
        <v>297596696.30999994</v>
      </c>
      <c r="O13" s="185">
        <v>198797469.86999997</v>
      </c>
      <c r="P13" s="185">
        <v>593046185.13999987</v>
      </c>
      <c r="Q13" s="185">
        <v>2931734341.6999998</v>
      </c>
      <c r="R13" s="35"/>
      <c r="S13" s="35"/>
      <c r="T13" s="35"/>
      <c r="U13" s="35"/>
      <c r="V13" s="35"/>
      <c r="W13" s="35"/>
      <c r="X13" s="35"/>
      <c r="Y13" s="35"/>
    </row>
    <row r="14" spans="1:25" x14ac:dyDescent="0.25">
      <c r="B14" s="38" t="s">
        <v>16</v>
      </c>
      <c r="C14" s="184">
        <v>100776397197.60002</v>
      </c>
      <c r="D14" s="184">
        <v>112542311292.06003</v>
      </c>
      <c r="E14" s="184">
        <v>3603077326.6500006</v>
      </c>
      <c r="F14" s="184">
        <v>8374030481.1999998</v>
      </c>
      <c r="G14" s="184">
        <v>9408338491.7099991</v>
      </c>
      <c r="H14" s="184">
        <v>8493693648.9000015</v>
      </c>
      <c r="I14" s="184">
        <v>9088766800.9300041</v>
      </c>
      <c r="J14" s="184">
        <v>8220463909.7699986</v>
      </c>
      <c r="K14" s="184">
        <v>8320694861.0900021</v>
      </c>
      <c r="L14" s="184">
        <v>5409543022.1000013</v>
      </c>
      <c r="M14" s="184">
        <v>7920220093.9900007</v>
      </c>
      <c r="N14" s="184">
        <v>8091864810.1999979</v>
      </c>
      <c r="O14" s="184">
        <v>10572744049.809999</v>
      </c>
      <c r="P14" s="184">
        <v>21995348584.970001</v>
      </c>
      <c r="Q14" s="184">
        <v>109498786081.32002</v>
      </c>
      <c r="R14" s="37"/>
      <c r="S14" s="37"/>
      <c r="T14" s="37"/>
      <c r="U14" s="37"/>
      <c r="V14" s="37"/>
      <c r="W14" s="37"/>
      <c r="X14" s="37"/>
      <c r="Y14" s="37"/>
    </row>
    <row r="15" spans="1:25" x14ac:dyDescent="0.25">
      <c r="B15" s="36" t="s">
        <v>17</v>
      </c>
      <c r="C15" s="177">
        <v>29242244169</v>
      </c>
      <c r="D15" s="177">
        <v>30960688049.340027</v>
      </c>
      <c r="E15" s="185">
        <v>1344056281.8499997</v>
      </c>
      <c r="F15" s="185">
        <v>1744785994.1600001</v>
      </c>
      <c r="G15" s="185">
        <v>2493757218.9700003</v>
      </c>
      <c r="H15" s="185">
        <v>2329709084.5299997</v>
      </c>
      <c r="I15" s="185">
        <v>2307799898.3600011</v>
      </c>
      <c r="J15" s="185">
        <v>2033891185.3399997</v>
      </c>
      <c r="K15" s="185">
        <v>2325908305.3699999</v>
      </c>
      <c r="L15" s="185">
        <v>2060247549.2499993</v>
      </c>
      <c r="M15" s="185">
        <v>2301142516.6399994</v>
      </c>
      <c r="N15" s="185">
        <v>2240700645.1199994</v>
      </c>
      <c r="O15" s="185">
        <v>3254681747.1199994</v>
      </c>
      <c r="P15" s="185">
        <v>5538549923.2000008</v>
      </c>
      <c r="Q15" s="185">
        <v>29975230349.910019</v>
      </c>
      <c r="R15" s="35"/>
      <c r="S15" s="35"/>
      <c r="T15" s="35"/>
      <c r="U15" s="35"/>
      <c r="V15" s="35"/>
      <c r="W15" s="35"/>
      <c r="X15" s="35"/>
      <c r="Y15" s="35"/>
    </row>
    <row r="16" spans="1:25" x14ac:dyDescent="0.25">
      <c r="B16" s="36" t="s">
        <v>18</v>
      </c>
      <c r="C16" s="177">
        <v>4074200616</v>
      </c>
      <c r="D16" s="177">
        <v>4344797652.1900034</v>
      </c>
      <c r="E16" s="185">
        <v>131779232.60000002</v>
      </c>
      <c r="F16" s="185">
        <v>210025560.61000004</v>
      </c>
      <c r="G16" s="185">
        <v>398026004.56</v>
      </c>
      <c r="H16" s="185">
        <v>366308258.56</v>
      </c>
      <c r="I16" s="185">
        <v>353453711.92000008</v>
      </c>
      <c r="J16" s="185">
        <v>236382470.79000005</v>
      </c>
      <c r="K16" s="185">
        <v>356633471.6099999</v>
      </c>
      <c r="L16" s="185">
        <v>381547603.17000008</v>
      </c>
      <c r="M16" s="185">
        <v>318898410.96999991</v>
      </c>
      <c r="N16" s="185">
        <v>498121326.81999999</v>
      </c>
      <c r="O16" s="185">
        <v>448357897.28999984</v>
      </c>
      <c r="P16" s="185">
        <v>523754463.27999997</v>
      </c>
      <c r="Q16" s="185">
        <v>4223288412.1799989</v>
      </c>
      <c r="R16" s="35"/>
      <c r="S16" s="35"/>
      <c r="T16" s="35"/>
      <c r="U16" s="35"/>
      <c r="V16" s="35"/>
      <c r="W16" s="35"/>
      <c r="X16" s="35"/>
      <c r="Y16" s="35"/>
    </row>
    <row r="17" spans="2:25" x14ac:dyDescent="0.25">
      <c r="B17" s="36" t="s">
        <v>19</v>
      </c>
      <c r="C17" s="177">
        <v>19549692515.600002</v>
      </c>
      <c r="D17" s="177">
        <v>21620139110.950001</v>
      </c>
      <c r="E17" s="185">
        <v>780025186.68000019</v>
      </c>
      <c r="F17" s="185">
        <v>1312111301.1900001</v>
      </c>
      <c r="G17" s="185">
        <v>1875126542.2099998</v>
      </c>
      <c r="H17" s="185">
        <v>1375399886.6100011</v>
      </c>
      <c r="I17" s="185">
        <v>1689175582.4700007</v>
      </c>
      <c r="J17" s="185">
        <v>1368653562.5300004</v>
      </c>
      <c r="K17" s="185">
        <v>1533070290.490001</v>
      </c>
      <c r="L17" s="185">
        <v>2070449965.5199997</v>
      </c>
      <c r="M17" s="185">
        <v>1312852071.3200004</v>
      </c>
      <c r="N17" s="185">
        <v>1573421012.6299996</v>
      </c>
      <c r="O17" s="185">
        <v>1980046714.4399993</v>
      </c>
      <c r="P17" s="185">
        <v>4556257785.1299992</v>
      </c>
      <c r="Q17" s="185">
        <v>21426589901.220005</v>
      </c>
      <c r="R17" s="35"/>
      <c r="S17" s="35"/>
      <c r="T17" s="35"/>
      <c r="U17" s="35"/>
      <c r="V17" s="35"/>
      <c r="W17" s="35"/>
      <c r="X17" s="35"/>
      <c r="Y17" s="35"/>
    </row>
    <row r="18" spans="2:25" x14ac:dyDescent="0.25">
      <c r="B18" s="36" t="s">
        <v>20</v>
      </c>
      <c r="C18" s="177">
        <v>13696493897</v>
      </c>
      <c r="D18" s="177">
        <v>16870730442.920006</v>
      </c>
      <c r="E18" s="185">
        <v>471839500.14000005</v>
      </c>
      <c r="F18" s="185">
        <v>1771708810.7399998</v>
      </c>
      <c r="G18" s="185">
        <v>1723036120.9699988</v>
      </c>
      <c r="H18" s="185">
        <v>1716836539.3800004</v>
      </c>
      <c r="I18" s="185">
        <v>2224119145.5900006</v>
      </c>
      <c r="J18" s="185">
        <v>2176666090.8199987</v>
      </c>
      <c r="K18" s="185">
        <v>1196834906.8199992</v>
      </c>
      <c r="L18" s="185">
        <v>-2808848214.749999</v>
      </c>
      <c r="M18" s="185">
        <v>1602364761.3099995</v>
      </c>
      <c r="N18" s="185">
        <v>984473496.9799993</v>
      </c>
      <c r="O18" s="185">
        <v>1207728884.53</v>
      </c>
      <c r="P18" s="185">
        <v>3961886810.380003</v>
      </c>
      <c r="Q18" s="185">
        <v>16228646852.91</v>
      </c>
      <c r="R18" s="35"/>
      <c r="S18" s="35"/>
      <c r="T18" s="35"/>
      <c r="U18" s="35"/>
      <c r="V18" s="35"/>
      <c r="W18" s="35"/>
      <c r="X18" s="35"/>
      <c r="Y18" s="35"/>
    </row>
    <row r="19" spans="2:25" x14ac:dyDescent="0.25">
      <c r="B19" s="36" t="s">
        <v>21</v>
      </c>
      <c r="C19" s="177">
        <v>4488829088</v>
      </c>
      <c r="D19" s="177">
        <v>3521458367.6599998</v>
      </c>
      <c r="E19" s="185">
        <v>27603111.829999998</v>
      </c>
      <c r="F19" s="185">
        <v>296052613.46999997</v>
      </c>
      <c r="G19" s="185">
        <v>346713920.98000008</v>
      </c>
      <c r="H19" s="185">
        <v>402243873.35000002</v>
      </c>
      <c r="I19" s="185">
        <v>307333464.85999995</v>
      </c>
      <c r="J19" s="185">
        <v>238741016.32000002</v>
      </c>
      <c r="K19" s="185">
        <v>140337959.23000002</v>
      </c>
      <c r="L19" s="185">
        <v>129468230.92000003</v>
      </c>
      <c r="M19" s="185">
        <v>225693272.45999995</v>
      </c>
      <c r="N19" s="185">
        <v>333783776.98000002</v>
      </c>
      <c r="O19" s="185">
        <v>272510576.71999997</v>
      </c>
      <c r="P19" s="185">
        <v>765502869.33999991</v>
      </c>
      <c r="Q19" s="185">
        <v>3485984686.4600005</v>
      </c>
      <c r="R19" s="35"/>
      <c r="S19" s="35"/>
      <c r="T19" s="35"/>
      <c r="U19" s="35"/>
      <c r="V19" s="35"/>
      <c r="W19" s="35"/>
      <c r="X19" s="35"/>
      <c r="Y19" s="35"/>
    </row>
    <row r="20" spans="2:25" x14ac:dyDescent="0.25">
      <c r="B20" s="36" t="s">
        <v>22</v>
      </c>
      <c r="C20" s="177">
        <v>6276133138</v>
      </c>
      <c r="D20" s="177">
        <v>9720789432.0900002</v>
      </c>
      <c r="E20" s="185">
        <v>80995530.340000004</v>
      </c>
      <c r="F20" s="185">
        <v>239373297.00999999</v>
      </c>
      <c r="G20" s="185">
        <v>231047814.67000002</v>
      </c>
      <c r="H20" s="185">
        <v>272029189.85999995</v>
      </c>
      <c r="I20" s="185">
        <v>157155893.67000002</v>
      </c>
      <c r="J20" s="185">
        <v>171778046.66999999</v>
      </c>
      <c r="K20" s="185">
        <v>730845883.26999998</v>
      </c>
      <c r="L20" s="185">
        <v>1452076001.6700001</v>
      </c>
      <c r="M20" s="185">
        <v>125734853.81</v>
      </c>
      <c r="N20" s="185">
        <v>349401918.56999999</v>
      </c>
      <c r="O20" s="185">
        <v>1289427043.1499999</v>
      </c>
      <c r="P20" s="185">
        <v>3640021559.5300002</v>
      </c>
      <c r="Q20" s="185">
        <v>8739887032.2200012</v>
      </c>
      <c r="R20" s="35"/>
      <c r="S20" s="35"/>
      <c r="T20" s="35"/>
      <c r="U20" s="35"/>
      <c r="V20" s="35"/>
      <c r="W20" s="35"/>
      <c r="X20" s="35"/>
      <c r="Y20" s="35"/>
    </row>
    <row r="21" spans="2:25" x14ac:dyDescent="0.25">
      <c r="B21" s="36" t="s">
        <v>23</v>
      </c>
      <c r="C21" s="177">
        <v>12145119870</v>
      </c>
      <c r="D21" s="177">
        <v>13760757370</v>
      </c>
      <c r="E21" s="185">
        <v>105000</v>
      </c>
      <c r="F21" s="185">
        <v>2024081643.96</v>
      </c>
      <c r="G21" s="185">
        <v>1273583321.98</v>
      </c>
      <c r="H21" s="185">
        <v>1143963322.47</v>
      </c>
      <c r="I21" s="185">
        <v>1145973322.47</v>
      </c>
      <c r="J21" s="185">
        <v>1149923322.47</v>
      </c>
      <c r="K21" s="185">
        <v>1161613322.4700003</v>
      </c>
      <c r="L21" s="185">
        <v>1197626655.8299999</v>
      </c>
      <c r="M21" s="185">
        <v>1152786655.7900002</v>
      </c>
      <c r="N21" s="185">
        <v>1151066655.8299999</v>
      </c>
      <c r="O21" s="185">
        <v>1160126655.8299999</v>
      </c>
      <c r="P21" s="185">
        <v>1193174157.3400002</v>
      </c>
      <c r="Q21" s="185">
        <v>13754024036.440002</v>
      </c>
      <c r="R21" s="35"/>
      <c r="S21" s="35"/>
      <c r="T21" s="35"/>
      <c r="U21" s="35"/>
      <c r="V21" s="35"/>
      <c r="W21" s="35"/>
      <c r="X21" s="35"/>
      <c r="Y21" s="35"/>
    </row>
    <row r="22" spans="2:25" x14ac:dyDescent="0.25">
      <c r="B22" s="36" t="s">
        <v>24</v>
      </c>
      <c r="C22" s="177">
        <v>11303683904</v>
      </c>
      <c r="D22" s="177">
        <v>11742950866.91</v>
      </c>
      <c r="E22" s="185">
        <v>766673483.20999992</v>
      </c>
      <c r="F22" s="185">
        <v>775891260.06000006</v>
      </c>
      <c r="G22" s="185">
        <v>1067047547.3700002</v>
      </c>
      <c r="H22" s="185">
        <v>887203494.1400001</v>
      </c>
      <c r="I22" s="185">
        <v>903755781.59000003</v>
      </c>
      <c r="J22" s="185">
        <v>844428214.83000016</v>
      </c>
      <c r="K22" s="185">
        <v>875450721.8300004</v>
      </c>
      <c r="L22" s="185">
        <v>926975230.49000025</v>
      </c>
      <c r="M22" s="185">
        <v>880747551.6900003</v>
      </c>
      <c r="N22" s="185">
        <v>960895977.26999998</v>
      </c>
      <c r="O22" s="185">
        <v>959864530.73000002</v>
      </c>
      <c r="P22" s="185">
        <v>1816201016.77</v>
      </c>
      <c r="Q22" s="185">
        <v>11665134809.979998</v>
      </c>
      <c r="R22" s="35"/>
      <c r="S22" s="35"/>
      <c r="T22" s="35"/>
      <c r="U22" s="35"/>
      <c r="V22" s="35"/>
      <c r="W22" s="35"/>
      <c r="X22" s="35"/>
      <c r="Y22" s="35"/>
    </row>
    <row r="23" spans="2:25" x14ac:dyDescent="0.25">
      <c r="B23" s="38" t="s">
        <v>25</v>
      </c>
      <c r="C23" s="184">
        <v>55427536695.25</v>
      </c>
      <c r="D23" s="184">
        <v>63478013078.359985</v>
      </c>
      <c r="E23" s="184">
        <v>1639996922.0600004</v>
      </c>
      <c r="F23" s="184">
        <v>3314369239.52</v>
      </c>
      <c r="G23" s="184">
        <v>5994326596.5499992</v>
      </c>
      <c r="H23" s="184">
        <v>3282961935.5700006</v>
      </c>
      <c r="I23" s="184">
        <v>3297848992.9199996</v>
      </c>
      <c r="J23" s="184">
        <v>4303618787.8900003</v>
      </c>
      <c r="K23" s="184">
        <v>3377689703.3299994</v>
      </c>
      <c r="L23" s="184">
        <v>2831674041.2000003</v>
      </c>
      <c r="M23" s="184">
        <v>3914315500.9700003</v>
      </c>
      <c r="N23" s="184">
        <v>2036047703.48</v>
      </c>
      <c r="O23" s="184">
        <v>5989399640.2699995</v>
      </c>
      <c r="P23" s="184">
        <v>21344747998.02</v>
      </c>
      <c r="Q23" s="184">
        <v>61326997061.780006</v>
      </c>
      <c r="R23" s="37"/>
      <c r="S23" s="37"/>
      <c r="T23" s="37"/>
      <c r="U23" s="37"/>
      <c r="V23" s="37"/>
      <c r="W23" s="37"/>
      <c r="X23" s="37"/>
      <c r="Y23" s="37"/>
    </row>
    <row r="24" spans="2:25" x14ac:dyDescent="0.25">
      <c r="B24" s="36" t="s">
        <v>26</v>
      </c>
      <c r="C24" s="177">
        <v>7154980741</v>
      </c>
      <c r="D24" s="177">
        <v>7914823734.9599981</v>
      </c>
      <c r="E24" s="185">
        <v>213379460.84000003</v>
      </c>
      <c r="F24" s="185">
        <v>431515994.10000008</v>
      </c>
      <c r="G24" s="185">
        <v>587501382.54999983</v>
      </c>
      <c r="H24" s="185">
        <v>400285725.86999995</v>
      </c>
      <c r="I24" s="185">
        <v>468129327.42999995</v>
      </c>
      <c r="J24" s="185">
        <v>546758577.53999984</v>
      </c>
      <c r="K24" s="185">
        <v>462857102.56999981</v>
      </c>
      <c r="L24" s="185">
        <v>466591982.7299999</v>
      </c>
      <c r="M24" s="185">
        <v>507483942.94</v>
      </c>
      <c r="N24" s="185">
        <v>391657357.52999985</v>
      </c>
      <c r="O24" s="185">
        <v>718057510.2099998</v>
      </c>
      <c r="P24" s="185">
        <v>2539374201.4600005</v>
      </c>
      <c r="Q24" s="185">
        <v>7733592565.7699995</v>
      </c>
      <c r="R24" s="35"/>
      <c r="S24" s="35"/>
      <c r="T24" s="35"/>
      <c r="U24" s="35"/>
      <c r="V24" s="35"/>
      <c r="W24" s="35"/>
      <c r="X24" s="35"/>
      <c r="Y24" s="35"/>
    </row>
    <row r="25" spans="2:25" x14ac:dyDescent="0.25">
      <c r="B25" s="36" t="s">
        <v>27</v>
      </c>
      <c r="C25" s="177">
        <v>1573144690</v>
      </c>
      <c r="D25" s="177">
        <v>2088795786.8899999</v>
      </c>
      <c r="E25" s="185">
        <v>30129000</v>
      </c>
      <c r="F25" s="185">
        <v>101309207.33</v>
      </c>
      <c r="G25" s="185">
        <v>115271207.33</v>
      </c>
      <c r="H25" s="185">
        <v>153351785.31999999</v>
      </c>
      <c r="I25" s="185">
        <v>98473948.340000004</v>
      </c>
      <c r="J25" s="185">
        <v>85884904.340000004</v>
      </c>
      <c r="K25" s="185">
        <v>131547547.00000001</v>
      </c>
      <c r="L25" s="185">
        <v>189369896.79999998</v>
      </c>
      <c r="M25" s="185">
        <v>98880973.019999996</v>
      </c>
      <c r="N25" s="185">
        <v>75421893</v>
      </c>
      <c r="O25" s="185">
        <v>136965679.48999998</v>
      </c>
      <c r="P25" s="185">
        <v>872189743.5999999</v>
      </c>
      <c r="Q25" s="185">
        <v>2088795785.5699997</v>
      </c>
      <c r="R25" s="35"/>
      <c r="S25" s="35"/>
      <c r="T25" s="35"/>
      <c r="U25" s="35"/>
      <c r="V25" s="35"/>
      <c r="W25" s="35"/>
      <c r="X25" s="35"/>
      <c r="Y25" s="35"/>
    </row>
    <row r="26" spans="2:25" x14ac:dyDescent="0.25">
      <c r="B26" s="36" t="s">
        <v>28</v>
      </c>
      <c r="C26" s="177">
        <v>1727989317</v>
      </c>
      <c r="D26" s="177">
        <v>2191914643.0600004</v>
      </c>
      <c r="E26" s="185">
        <v>13156290.17</v>
      </c>
      <c r="F26" s="185">
        <v>56957649.920000009</v>
      </c>
      <c r="G26" s="185">
        <v>131146025.08000001</v>
      </c>
      <c r="H26" s="185">
        <v>106264657.58</v>
      </c>
      <c r="I26" s="185">
        <v>141844687.63</v>
      </c>
      <c r="J26" s="185">
        <v>96145548.110000014</v>
      </c>
      <c r="K26" s="185">
        <v>62168559.340000004</v>
      </c>
      <c r="L26" s="185">
        <v>169352340.34000003</v>
      </c>
      <c r="M26" s="185">
        <v>75708783.469999999</v>
      </c>
      <c r="N26" s="185">
        <v>137241022.98000002</v>
      </c>
      <c r="O26" s="185">
        <v>182140762.86000001</v>
      </c>
      <c r="P26" s="185">
        <v>735769429.67999995</v>
      </c>
      <c r="Q26" s="185">
        <v>1907895757.1599989</v>
      </c>
      <c r="R26" s="35"/>
      <c r="S26" s="35"/>
      <c r="T26" s="35"/>
      <c r="U26" s="35"/>
      <c r="V26" s="35"/>
      <c r="W26" s="35"/>
      <c r="X26" s="35"/>
      <c r="Y26" s="35"/>
    </row>
    <row r="27" spans="2:25" x14ac:dyDescent="0.25">
      <c r="B27" s="36" t="s">
        <v>29</v>
      </c>
      <c r="C27" s="177">
        <v>833526638</v>
      </c>
      <c r="D27" s="177">
        <v>833526638</v>
      </c>
      <c r="E27" s="185">
        <v>1705963.8900000001</v>
      </c>
      <c r="F27" s="185">
        <v>1998953.46</v>
      </c>
      <c r="G27" s="185">
        <v>2072707.0999999996</v>
      </c>
      <c r="H27" s="185">
        <v>1955651.5399999998</v>
      </c>
      <c r="I27" s="185">
        <v>2746030.6599999997</v>
      </c>
      <c r="J27" s="185">
        <v>2015051.01</v>
      </c>
      <c r="K27" s="185">
        <v>2052014.4300000002</v>
      </c>
      <c r="L27" s="185">
        <v>2093542.94</v>
      </c>
      <c r="M27" s="185">
        <v>2331796.8699999996</v>
      </c>
      <c r="N27" s="185">
        <v>2064802.92</v>
      </c>
      <c r="O27" s="185">
        <v>2086559.8599999999</v>
      </c>
      <c r="P27" s="185">
        <v>3630473.9499999997</v>
      </c>
      <c r="Q27" s="185">
        <v>26753548.630000003</v>
      </c>
      <c r="R27" s="35"/>
      <c r="S27" s="35"/>
      <c r="T27" s="35"/>
      <c r="U27" s="35"/>
      <c r="V27" s="35"/>
      <c r="W27" s="35"/>
      <c r="X27" s="35"/>
      <c r="Y27" s="35"/>
    </row>
    <row r="28" spans="2:25" x14ac:dyDescent="0.25">
      <c r="B28" s="36" t="s">
        <v>30</v>
      </c>
      <c r="C28" s="177">
        <v>20437050384</v>
      </c>
      <c r="D28" s="177">
        <v>22273944442.599991</v>
      </c>
      <c r="E28" s="185">
        <v>627535038.3900001</v>
      </c>
      <c r="F28" s="185">
        <v>979162385.25999987</v>
      </c>
      <c r="G28" s="185">
        <v>1871948149.8399999</v>
      </c>
      <c r="H28" s="185">
        <v>1361455786.9500003</v>
      </c>
      <c r="I28" s="185">
        <v>975087261.17000008</v>
      </c>
      <c r="J28" s="185">
        <v>1371223110.5200002</v>
      </c>
      <c r="K28" s="185">
        <v>925316326.94999957</v>
      </c>
      <c r="L28" s="185">
        <v>803279392.76999986</v>
      </c>
      <c r="M28" s="185">
        <v>963266639.5</v>
      </c>
      <c r="N28" s="185">
        <v>595780080.85000014</v>
      </c>
      <c r="O28" s="185">
        <v>1553789900.8000002</v>
      </c>
      <c r="P28" s="185">
        <v>9475449742.7200012</v>
      </c>
      <c r="Q28" s="185">
        <v>21503293815.720016</v>
      </c>
      <c r="R28" s="35"/>
      <c r="S28" s="35"/>
      <c r="T28" s="35"/>
      <c r="U28" s="35"/>
      <c r="V28" s="35"/>
      <c r="W28" s="35"/>
      <c r="X28" s="35"/>
      <c r="Y28" s="35"/>
    </row>
    <row r="29" spans="2:25" x14ac:dyDescent="0.25">
      <c r="B29" s="36" t="s">
        <v>31</v>
      </c>
      <c r="C29" s="177">
        <v>1256967503</v>
      </c>
      <c r="D29" s="177">
        <v>1403382462.1200004</v>
      </c>
      <c r="E29" s="185">
        <v>11703921.960000003</v>
      </c>
      <c r="F29" s="185">
        <v>84940576.919999987</v>
      </c>
      <c r="G29" s="185">
        <v>191363812.25999999</v>
      </c>
      <c r="H29" s="185">
        <v>82451452.359999985</v>
      </c>
      <c r="I29" s="185">
        <v>119473204.86000001</v>
      </c>
      <c r="J29" s="185">
        <v>104121835.28999999</v>
      </c>
      <c r="K29" s="185">
        <v>87520491.660000011</v>
      </c>
      <c r="L29" s="185">
        <v>247308379.71000001</v>
      </c>
      <c r="M29" s="185">
        <v>101463841.62999998</v>
      </c>
      <c r="N29" s="185">
        <v>66006359.210000001</v>
      </c>
      <c r="O29" s="185">
        <v>164962973.19</v>
      </c>
      <c r="P29" s="185">
        <v>136432338.53999999</v>
      </c>
      <c r="Q29" s="185">
        <v>1397749187.5899997</v>
      </c>
      <c r="R29" s="35"/>
      <c r="S29" s="35"/>
      <c r="T29" s="35"/>
      <c r="U29" s="35"/>
      <c r="V29" s="35"/>
      <c r="W29" s="35"/>
      <c r="X29" s="35"/>
      <c r="Y29" s="35"/>
    </row>
    <row r="30" spans="2:25" x14ac:dyDescent="0.25">
      <c r="B30" s="36" t="s">
        <v>32</v>
      </c>
      <c r="C30" s="177">
        <v>14622531245.25</v>
      </c>
      <c r="D30" s="177">
        <v>19058783661.639999</v>
      </c>
      <c r="E30" s="185">
        <v>681971401.38</v>
      </c>
      <c r="F30" s="185">
        <v>786298328.16999996</v>
      </c>
      <c r="G30" s="185">
        <v>2229658604.0799999</v>
      </c>
      <c r="H30" s="185">
        <v>1035498254.4000002</v>
      </c>
      <c r="I30" s="185">
        <v>862298100</v>
      </c>
      <c r="J30" s="185">
        <v>950417853</v>
      </c>
      <c r="K30" s="185">
        <v>1055120368.0000001</v>
      </c>
      <c r="L30" s="185">
        <v>764127535.00000012</v>
      </c>
      <c r="M30" s="185">
        <v>1055231535.0000001</v>
      </c>
      <c r="N30" s="185">
        <v>650292662.00000012</v>
      </c>
      <c r="O30" s="185">
        <v>2129819924.9599998</v>
      </c>
      <c r="P30" s="185">
        <v>6841239428.8200006</v>
      </c>
      <c r="Q30" s="185">
        <v>19041973994.809998</v>
      </c>
      <c r="R30" s="35"/>
      <c r="S30" s="35"/>
      <c r="T30" s="35"/>
      <c r="U30" s="35"/>
      <c r="V30" s="35"/>
      <c r="W30" s="35"/>
      <c r="X30" s="35"/>
      <c r="Y30" s="35"/>
    </row>
    <row r="31" spans="2:25" x14ac:dyDescent="0.25">
      <c r="B31" s="36" t="s">
        <v>33</v>
      </c>
      <c r="C31" s="177">
        <v>978795419</v>
      </c>
      <c r="D31" s="177">
        <v>823145419</v>
      </c>
      <c r="E31" s="185">
        <v>6914960.9900000002</v>
      </c>
      <c r="F31" s="185">
        <v>83092023.429999992</v>
      </c>
      <c r="G31" s="185">
        <v>69906568.420000002</v>
      </c>
      <c r="H31" s="185">
        <v>72020072.139999986</v>
      </c>
      <c r="I31" s="185">
        <v>74571434.960000008</v>
      </c>
      <c r="J31" s="185">
        <v>92539734.610000014</v>
      </c>
      <c r="K31" s="185">
        <v>93988044.980000019</v>
      </c>
      <c r="L31" s="185">
        <v>108060814.82000001</v>
      </c>
      <c r="M31" s="185">
        <v>73324443.500000015</v>
      </c>
      <c r="N31" s="185">
        <v>39700358.989999995</v>
      </c>
      <c r="O31" s="185">
        <v>33943856.599999994</v>
      </c>
      <c r="P31" s="185">
        <v>49783702.340000011</v>
      </c>
      <c r="Q31" s="185">
        <v>797846015.77999961</v>
      </c>
      <c r="R31" s="35"/>
      <c r="S31" s="35"/>
      <c r="T31" s="35"/>
      <c r="U31" s="35"/>
      <c r="V31" s="35"/>
      <c r="W31" s="35"/>
      <c r="X31" s="35"/>
      <c r="Y31" s="35"/>
    </row>
    <row r="32" spans="2:25" x14ac:dyDescent="0.25">
      <c r="B32" s="36" t="s">
        <v>34</v>
      </c>
      <c r="C32" s="177">
        <v>454515056</v>
      </c>
      <c r="D32" s="177">
        <v>514051646.89000016</v>
      </c>
      <c r="E32" s="185">
        <v>14556461.670000002</v>
      </c>
      <c r="F32" s="185">
        <v>21020073.16</v>
      </c>
      <c r="G32" s="185">
        <v>27759092.119999997</v>
      </c>
      <c r="H32" s="185">
        <v>30734126.640000001</v>
      </c>
      <c r="I32" s="185">
        <v>29944158.430000003</v>
      </c>
      <c r="J32" s="185">
        <v>44019917.359999992</v>
      </c>
      <c r="K32" s="185">
        <v>32213408.959999997</v>
      </c>
      <c r="L32" s="185">
        <v>42170733.319999993</v>
      </c>
      <c r="M32" s="185">
        <v>26506288.929999996</v>
      </c>
      <c r="N32" s="185">
        <v>38188743.709999993</v>
      </c>
      <c r="O32" s="185">
        <v>52140400.00999999</v>
      </c>
      <c r="P32" s="185">
        <v>94920951.730000019</v>
      </c>
      <c r="Q32" s="185">
        <v>454174356.04000008</v>
      </c>
      <c r="R32" s="35"/>
      <c r="S32" s="35"/>
      <c r="T32" s="35"/>
      <c r="U32" s="35"/>
      <c r="V32" s="35"/>
      <c r="W32" s="35"/>
      <c r="X32" s="35"/>
      <c r="Y32" s="35"/>
    </row>
    <row r="33" spans="2:25" x14ac:dyDescent="0.25">
      <c r="B33" s="36" t="s">
        <v>35</v>
      </c>
      <c r="C33" s="177">
        <v>6388035702</v>
      </c>
      <c r="D33" s="177">
        <v>6375644643.1999998</v>
      </c>
      <c r="E33" s="185">
        <v>38944422.770000003</v>
      </c>
      <c r="F33" s="185">
        <v>768074047.76999998</v>
      </c>
      <c r="G33" s="185">
        <v>767699047.76999998</v>
      </c>
      <c r="H33" s="185">
        <v>38944422.770000003</v>
      </c>
      <c r="I33" s="185">
        <v>525280839.44</v>
      </c>
      <c r="J33" s="185">
        <v>1010492256.11</v>
      </c>
      <c r="K33" s="185">
        <v>524905839.44</v>
      </c>
      <c r="L33" s="185">
        <v>39319422.770000003</v>
      </c>
      <c r="M33" s="185">
        <v>1010117256.11</v>
      </c>
      <c r="N33" s="185">
        <v>39694422.290000007</v>
      </c>
      <c r="O33" s="185">
        <v>1015492072.29</v>
      </c>
      <c r="P33" s="185">
        <v>595957985.18000007</v>
      </c>
      <c r="Q33" s="185">
        <v>6374922034.71</v>
      </c>
      <c r="R33" s="35"/>
      <c r="S33" s="35"/>
      <c r="T33" s="35"/>
      <c r="U33" s="35"/>
      <c r="V33" s="35"/>
      <c r="W33" s="35"/>
      <c r="X33" s="35"/>
      <c r="Y33" s="35"/>
    </row>
    <row r="34" spans="2:25" x14ac:dyDescent="0.25">
      <c r="B34" s="38" t="s">
        <v>36</v>
      </c>
      <c r="C34" s="184">
        <v>19515300000</v>
      </c>
      <c r="D34" s="184">
        <v>15667593871</v>
      </c>
      <c r="E34" s="184">
        <v>1860012594.0700002</v>
      </c>
      <c r="F34" s="184">
        <v>1010533725.8199998</v>
      </c>
      <c r="G34" s="184">
        <v>1752214297.9299998</v>
      </c>
      <c r="H34" s="184">
        <v>1678890125.0800002</v>
      </c>
      <c r="I34" s="184">
        <v>634621154.50999999</v>
      </c>
      <c r="J34" s="184">
        <v>1079346641.8800001</v>
      </c>
      <c r="K34" s="184">
        <v>1654054135.1700001</v>
      </c>
      <c r="L34" s="184">
        <v>903958924.02999997</v>
      </c>
      <c r="M34" s="184">
        <v>1847188270.0299997</v>
      </c>
      <c r="N34" s="184">
        <v>1523480628.52</v>
      </c>
      <c r="O34" s="184">
        <v>1396829320.74</v>
      </c>
      <c r="P34" s="184">
        <v>319772804.31999999</v>
      </c>
      <c r="Q34" s="184">
        <v>15660902622.099998</v>
      </c>
      <c r="R34" s="37"/>
      <c r="S34" s="37"/>
      <c r="T34" s="37"/>
      <c r="U34" s="37"/>
      <c r="V34" s="37"/>
      <c r="W34" s="37"/>
      <c r="X34" s="37"/>
      <c r="Y34" s="37"/>
    </row>
    <row r="35" spans="2:25" x14ac:dyDescent="0.25">
      <c r="B35" s="36" t="s">
        <v>37</v>
      </c>
      <c r="C35" s="177">
        <v>19515300000</v>
      </c>
      <c r="D35" s="177">
        <v>15667593871</v>
      </c>
      <c r="E35" s="185">
        <v>1860012594.0700002</v>
      </c>
      <c r="F35" s="185">
        <v>1010533725.8199998</v>
      </c>
      <c r="G35" s="185">
        <v>1752214297.9299998</v>
      </c>
      <c r="H35" s="185">
        <v>1678890125.0800002</v>
      </c>
      <c r="I35" s="185">
        <v>634621154.50999999</v>
      </c>
      <c r="J35" s="185">
        <v>1079346641.8800001</v>
      </c>
      <c r="K35" s="185">
        <v>1654054135.1700001</v>
      </c>
      <c r="L35" s="185">
        <v>903958924.02999997</v>
      </c>
      <c r="M35" s="185">
        <v>1847188270.0299997</v>
      </c>
      <c r="N35" s="185">
        <v>1523480628.52</v>
      </c>
      <c r="O35" s="185">
        <v>1396829320.74</v>
      </c>
      <c r="P35" s="185">
        <v>319772804.31999999</v>
      </c>
      <c r="Q35" s="185">
        <v>15660902622.099998</v>
      </c>
      <c r="R35" s="35"/>
      <c r="S35" s="35"/>
      <c r="T35" s="35"/>
      <c r="U35" s="35"/>
      <c r="V35" s="35"/>
      <c r="W35" s="35"/>
      <c r="X35" s="35"/>
      <c r="Y35" s="35"/>
    </row>
    <row r="36" spans="2:25" x14ac:dyDescent="0.25">
      <c r="B36" s="38" t="s">
        <v>38</v>
      </c>
      <c r="C36" s="184">
        <v>1840098307.0000002</v>
      </c>
      <c r="D36" s="184">
        <v>1786273557.9999998</v>
      </c>
      <c r="E36" s="184">
        <v>37670515.009999998</v>
      </c>
      <c r="F36" s="184">
        <v>49624430.430000007</v>
      </c>
      <c r="G36" s="184">
        <v>81432042.029999986</v>
      </c>
      <c r="H36" s="184">
        <v>76009087.63000001</v>
      </c>
      <c r="I36" s="184">
        <v>69526246.660000011</v>
      </c>
      <c r="J36" s="184">
        <v>60821661.640000001</v>
      </c>
      <c r="K36" s="184">
        <v>96759565.930000007</v>
      </c>
      <c r="L36" s="184">
        <v>110732434.96999998</v>
      </c>
      <c r="M36" s="184">
        <v>66071920.379999995</v>
      </c>
      <c r="N36" s="184">
        <v>72440419.099999979</v>
      </c>
      <c r="O36" s="184">
        <v>71883977.719999984</v>
      </c>
      <c r="P36" s="184">
        <v>249692611.96000007</v>
      </c>
      <c r="Q36" s="184">
        <v>1042664913.46</v>
      </c>
      <c r="R36" s="37"/>
      <c r="S36" s="37"/>
      <c r="T36" s="37"/>
      <c r="U36" s="37"/>
      <c r="V36" s="37"/>
      <c r="W36" s="37"/>
      <c r="X36" s="37"/>
      <c r="Y36" s="37"/>
    </row>
    <row r="37" spans="2:25" x14ac:dyDescent="0.25">
      <c r="B37" s="36" t="s">
        <v>39</v>
      </c>
      <c r="C37" s="177">
        <v>1061052533</v>
      </c>
      <c r="D37" s="177">
        <v>1017608639.95</v>
      </c>
      <c r="E37" s="185">
        <v>32445470.399999999</v>
      </c>
      <c r="F37" s="185">
        <v>43629619.539999999</v>
      </c>
      <c r="G37" s="185">
        <v>60619636.399999991</v>
      </c>
      <c r="H37" s="185">
        <v>62550928.490000017</v>
      </c>
      <c r="I37" s="185">
        <v>56481415.450000018</v>
      </c>
      <c r="J37" s="185">
        <v>53646679.82</v>
      </c>
      <c r="K37" s="185">
        <v>61215820.640000001</v>
      </c>
      <c r="L37" s="185">
        <v>78525718.979999989</v>
      </c>
      <c r="M37" s="185">
        <v>53693966.619999997</v>
      </c>
      <c r="N37" s="185">
        <v>62382990.43999999</v>
      </c>
      <c r="O37" s="185">
        <v>62300644.099999987</v>
      </c>
      <c r="P37" s="185">
        <v>194729301.16000006</v>
      </c>
      <c r="Q37" s="185">
        <v>822222192.03999996</v>
      </c>
      <c r="R37" s="35"/>
      <c r="S37" s="35"/>
      <c r="T37" s="35"/>
      <c r="U37" s="35"/>
      <c r="V37" s="35"/>
      <c r="W37" s="35"/>
      <c r="X37" s="35"/>
      <c r="Y37" s="35"/>
    </row>
    <row r="38" spans="2:25" x14ac:dyDescent="0.25">
      <c r="B38" s="36" t="s">
        <v>40</v>
      </c>
      <c r="C38" s="177">
        <v>779045774</v>
      </c>
      <c r="D38" s="177">
        <v>768664918.04999995</v>
      </c>
      <c r="E38" s="185">
        <v>5225044.6099999994</v>
      </c>
      <c r="F38" s="185">
        <v>5994810.8899999997</v>
      </c>
      <c r="G38" s="185">
        <v>20812405.629999999</v>
      </c>
      <c r="H38" s="185">
        <v>13458159.139999999</v>
      </c>
      <c r="I38" s="185">
        <v>13044831.209999999</v>
      </c>
      <c r="J38" s="185">
        <v>7174981.8200000003</v>
      </c>
      <c r="K38" s="185">
        <v>35543745.290000007</v>
      </c>
      <c r="L38" s="185">
        <v>32206715.989999998</v>
      </c>
      <c r="M38" s="185">
        <v>12377953.759999996</v>
      </c>
      <c r="N38" s="185">
        <v>10057428.66</v>
      </c>
      <c r="O38" s="185">
        <v>9583333.620000001</v>
      </c>
      <c r="P38" s="185">
        <v>54963310.800000012</v>
      </c>
      <c r="Q38" s="185">
        <v>220442721.41999999</v>
      </c>
      <c r="R38" s="37"/>
      <c r="S38" s="37"/>
      <c r="T38" s="37"/>
      <c r="U38" s="37"/>
      <c r="V38" s="37"/>
      <c r="W38" s="37"/>
      <c r="X38" s="37"/>
      <c r="Y38" s="37"/>
    </row>
    <row r="39" spans="2:25" x14ac:dyDescent="0.25">
      <c r="B39" s="38" t="s">
        <v>43</v>
      </c>
      <c r="C39" s="87">
        <v>0</v>
      </c>
      <c r="D39" s="184">
        <v>1434038754.6599998</v>
      </c>
      <c r="E39" s="184">
        <v>8290331.9999999991</v>
      </c>
      <c r="F39" s="184">
        <v>128422372.57000002</v>
      </c>
      <c r="G39" s="184">
        <v>187093290.73000002</v>
      </c>
      <c r="H39" s="184">
        <v>124308919.44000001</v>
      </c>
      <c r="I39" s="184">
        <v>126749119.44999999</v>
      </c>
      <c r="J39" s="184">
        <v>122950888.83000001</v>
      </c>
      <c r="K39" s="184">
        <v>127975950.86000001</v>
      </c>
      <c r="L39" s="184">
        <v>134185059.66000001</v>
      </c>
      <c r="M39" s="184">
        <v>122419427.53</v>
      </c>
      <c r="N39" s="184">
        <v>109021434.04000001</v>
      </c>
      <c r="O39" s="184">
        <v>111009681.42</v>
      </c>
      <c r="P39" s="184">
        <v>130464064.07999998</v>
      </c>
      <c r="Q39" s="184">
        <v>1432890540.6100001</v>
      </c>
      <c r="R39" s="37"/>
      <c r="S39" s="37"/>
      <c r="T39" s="37"/>
      <c r="U39" s="37"/>
      <c r="V39" s="37"/>
      <c r="W39" s="37"/>
      <c r="X39" s="37"/>
      <c r="Y39" s="37"/>
    </row>
    <row r="40" spans="2:25" x14ac:dyDescent="0.25">
      <c r="B40" s="36" t="s">
        <v>70</v>
      </c>
      <c r="C40" s="179">
        <v>0</v>
      </c>
      <c r="D40" s="177">
        <v>1434038754.6599998</v>
      </c>
      <c r="E40" s="185">
        <v>8290331.9999999991</v>
      </c>
      <c r="F40" s="185">
        <v>128422372.57000002</v>
      </c>
      <c r="G40" s="185">
        <v>187093290.73000002</v>
      </c>
      <c r="H40" s="185">
        <v>124308919.44000001</v>
      </c>
      <c r="I40" s="185">
        <v>126749119.44999999</v>
      </c>
      <c r="J40" s="185">
        <v>122950888.83000001</v>
      </c>
      <c r="K40" s="185">
        <v>127975950.86000001</v>
      </c>
      <c r="L40" s="185">
        <v>134185059.66000001</v>
      </c>
      <c r="M40" s="185">
        <v>122419427.53</v>
      </c>
      <c r="N40" s="185">
        <v>109021434.04000001</v>
      </c>
      <c r="O40" s="185">
        <v>111009681.42</v>
      </c>
      <c r="P40" s="185">
        <v>130464064.07999998</v>
      </c>
      <c r="Q40" s="185">
        <v>1432890540.6100001</v>
      </c>
      <c r="R40" s="37"/>
      <c r="S40" s="37"/>
      <c r="T40" s="37"/>
      <c r="U40" s="37"/>
      <c r="V40" s="37"/>
      <c r="W40" s="37"/>
      <c r="X40" s="37"/>
      <c r="Y40" s="37"/>
    </row>
    <row r="41" spans="2:25" x14ac:dyDescent="0.25">
      <c r="B41" s="149" t="s">
        <v>45</v>
      </c>
      <c r="C41" s="180">
        <v>217135637353.85001</v>
      </c>
      <c r="D41" s="180">
        <v>239375875963.17996</v>
      </c>
      <c r="E41" s="188">
        <v>9450441780.8600025</v>
      </c>
      <c r="F41" s="189">
        <v>16748410927.640001</v>
      </c>
      <c r="G41" s="190">
        <v>20248962806.420002</v>
      </c>
      <c r="H41" s="188">
        <v>17265946314.350002</v>
      </c>
      <c r="I41" s="189">
        <v>16535096704.610004</v>
      </c>
      <c r="J41" s="190">
        <v>16838959036.539999</v>
      </c>
      <c r="K41" s="188">
        <v>17320967124.169998</v>
      </c>
      <c r="L41" s="189">
        <v>13714788743.01</v>
      </c>
      <c r="M41" s="190">
        <v>16920105821.100002</v>
      </c>
      <c r="N41" s="188">
        <v>15337097169.689999</v>
      </c>
      <c r="O41" s="189">
        <v>21539555683.109997</v>
      </c>
      <c r="P41" s="190">
        <v>50889143222.489998</v>
      </c>
      <c r="Q41" s="181">
        <v>232809475333.99002</v>
      </c>
      <c r="R41" s="37"/>
      <c r="S41" s="37"/>
      <c r="T41" s="37"/>
      <c r="U41" s="37"/>
      <c r="V41" s="37"/>
      <c r="W41" s="37"/>
      <c r="X41" s="37"/>
      <c r="Y41" s="37"/>
    </row>
    <row r="42" spans="2:25" x14ac:dyDescent="0.25">
      <c r="B42">
        <v>0</v>
      </c>
      <c r="C42" s="89">
        <v>0</v>
      </c>
      <c r="D42" s="89">
        <v>0</v>
      </c>
      <c r="E42" s="89">
        <v>0</v>
      </c>
      <c r="F42" s="89">
        <v>0</v>
      </c>
      <c r="G42" s="89">
        <v>0</v>
      </c>
      <c r="H42" s="89">
        <v>0</v>
      </c>
      <c r="I42" s="89">
        <v>0</v>
      </c>
      <c r="J42" s="89">
        <v>0</v>
      </c>
      <c r="K42" s="89">
        <v>0</v>
      </c>
      <c r="L42" s="89">
        <v>0</v>
      </c>
      <c r="M42" s="89">
        <v>0</v>
      </c>
      <c r="N42" s="89">
        <v>0</v>
      </c>
      <c r="O42" s="89">
        <v>0</v>
      </c>
      <c r="P42" s="89">
        <v>0</v>
      </c>
      <c r="Q42" s="89">
        <v>0</v>
      </c>
      <c r="R42" s="171"/>
      <c r="S42" s="37"/>
      <c r="T42" s="37"/>
      <c r="U42" s="37"/>
      <c r="V42" s="37"/>
      <c r="W42" s="37"/>
      <c r="X42" s="37"/>
      <c r="Y42" s="37"/>
    </row>
    <row r="43" spans="2:25" x14ac:dyDescent="0.25">
      <c r="B43" s="149" t="s">
        <v>46</v>
      </c>
      <c r="C43" s="182">
        <v>0</v>
      </c>
      <c r="D43" s="182">
        <v>0</v>
      </c>
      <c r="E43" s="197">
        <v>0</v>
      </c>
      <c r="F43" s="198">
        <v>0</v>
      </c>
      <c r="G43" s="199">
        <v>0</v>
      </c>
      <c r="H43" s="197">
        <v>0</v>
      </c>
      <c r="I43" s="198">
        <v>0</v>
      </c>
      <c r="J43" s="199">
        <v>0</v>
      </c>
      <c r="K43" s="197">
        <v>0</v>
      </c>
      <c r="L43" s="198">
        <v>0</v>
      </c>
      <c r="M43" s="199">
        <v>0</v>
      </c>
      <c r="N43" s="197">
        <v>0</v>
      </c>
      <c r="O43" s="198">
        <v>0</v>
      </c>
      <c r="P43" s="199">
        <v>0</v>
      </c>
      <c r="Q43" s="183">
        <v>0</v>
      </c>
      <c r="R43" s="171"/>
      <c r="S43" s="37"/>
      <c r="T43" s="37"/>
      <c r="U43" s="37"/>
      <c r="V43" s="37"/>
      <c r="W43" s="37"/>
      <c r="X43" s="37"/>
      <c r="Y43" s="37"/>
    </row>
    <row r="44" spans="2:25" x14ac:dyDescent="0.25">
      <c r="B44" s="38" t="s">
        <v>71</v>
      </c>
      <c r="C44" s="184">
        <v>700288823.00000012</v>
      </c>
      <c r="D44" s="184">
        <v>1236759124.23</v>
      </c>
      <c r="E44" s="87">
        <v>0</v>
      </c>
      <c r="F44" s="184">
        <v>115851829.89999999</v>
      </c>
      <c r="G44" s="184">
        <v>57941342.630000003</v>
      </c>
      <c r="H44" s="184">
        <v>57925914.949999996</v>
      </c>
      <c r="I44" s="184">
        <v>57925914.949999996</v>
      </c>
      <c r="J44" s="184">
        <v>57925914.949999996</v>
      </c>
      <c r="K44" s="184">
        <v>57925914.949999996</v>
      </c>
      <c r="L44" s="184">
        <v>588364582.44999993</v>
      </c>
      <c r="M44" s="184">
        <v>57925914.949999996</v>
      </c>
      <c r="N44" s="184">
        <v>57925914.949999996</v>
      </c>
      <c r="O44" s="184">
        <v>57925914.949999996</v>
      </c>
      <c r="P44" s="184">
        <v>57925914.949999996</v>
      </c>
      <c r="Q44" s="184">
        <v>1225565074.5800002</v>
      </c>
      <c r="R44" s="37"/>
      <c r="S44" s="37"/>
      <c r="T44" s="37"/>
      <c r="U44" s="37"/>
      <c r="V44" s="37"/>
      <c r="W44" s="37"/>
      <c r="X44" s="37"/>
      <c r="Y44" s="37"/>
    </row>
    <row r="45" spans="2:25" x14ac:dyDescent="0.25">
      <c r="B45" s="36" t="s">
        <v>12</v>
      </c>
      <c r="C45" s="177">
        <v>645188967</v>
      </c>
      <c r="D45" s="177">
        <v>1186632717</v>
      </c>
      <c r="E45" s="89">
        <v>0</v>
      </c>
      <c r="F45" s="185">
        <v>107500000</v>
      </c>
      <c r="G45" s="185">
        <v>53750000</v>
      </c>
      <c r="H45" s="185">
        <v>53750000</v>
      </c>
      <c r="I45" s="185">
        <v>53750000</v>
      </c>
      <c r="J45" s="185">
        <v>53750000</v>
      </c>
      <c r="K45" s="185">
        <v>53750000</v>
      </c>
      <c r="L45" s="185">
        <v>584188667.5</v>
      </c>
      <c r="M45" s="185">
        <v>53750000</v>
      </c>
      <c r="N45" s="185">
        <v>53750000</v>
      </c>
      <c r="O45" s="185">
        <v>53750000</v>
      </c>
      <c r="P45" s="185">
        <v>53750000</v>
      </c>
      <c r="Q45" s="185">
        <v>1175438667.5</v>
      </c>
      <c r="R45" s="171"/>
      <c r="S45" s="37"/>
      <c r="T45" s="37"/>
      <c r="U45" s="37"/>
      <c r="V45" s="37"/>
      <c r="W45" s="37"/>
      <c r="X45" s="37"/>
      <c r="Y45" s="37"/>
    </row>
    <row r="46" spans="2:25" x14ac:dyDescent="0.25">
      <c r="B46" s="36" t="s">
        <v>13</v>
      </c>
      <c r="C46" s="177">
        <v>55099856</v>
      </c>
      <c r="D46" s="177">
        <v>50126407.230000004</v>
      </c>
      <c r="E46" s="89">
        <v>0</v>
      </c>
      <c r="F46" s="185">
        <v>8351829.9000000004</v>
      </c>
      <c r="G46" s="185">
        <v>4191342.6300000004</v>
      </c>
      <c r="H46" s="185">
        <v>4175914.95</v>
      </c>
      <c r="I46" s="185">
        <v>4175914.95</v>
      </c>
      <c r="J46" s="185">
        <v>4175914.95</v>
      </c>
      <c r="K46" s="185">
        <v>4175914.95</v>
      </c>
      <c r="L46" s="185">
        <v>4175914.95</v>
      </c>
      <c r="M46" s="185">
        <v>4175914.95</v>
      </c>
      <c r="N46" s="185">
        <v>4175914.95</v>
      </c>
      <c r="O46" s="185">
        <v>4175914.95</v>
      </c>
      <c r="P46" s="185">
        <v>4175914.95</v>
      </c>
      <c r="Q46" s="185">
        <v>50126407.079999998</v>
      </c>
      <c r="R46" s="171"/>
      <c r="S46" s="37"/>
      <c r="T46" s="37"/>
      <c r="U46" s="37"/>
      <c r="V46" s="37"/>
      <c r="W46" s="37"/>
      <c r="X46" s="37"/>
      <c r="Y46" s="37"/>
    </row>
    <row r="47" spans="2:25" x14ac:dyDescent="0.25">
      <c r="B47" s="38" t="s">
        <v>72</v>
      </c>
      <c r="C47" s="184">
        <v>66000000</v>
      </c>
      <c r="D47" s="184">
        <v>106192541.64999999</v>
      </c>
      <c r="E47" s="87">
        <v>0</v>
      </c>
      <c r="F47" s="87">
        <v>0</v>
      </c>
      <c r="G47" s="184">
        <v>11484921.01</v>
      </c>
      <c r="H47" s="184">
        <v>4917345.5599999996</v>
      </c>
      <c r="I47" s="184">
        <v>6052390.79</v>
      </c>
      <c r="J47" s="184">
        <v>5082623.01</v>
      </c>
      <c r="K47" s="184">
        <v>5306197.6400000006</v>
      </c>
      <c r="L47" s="184">
        <v>5441122.4899999993</v>
      </c>
      <c r="M47" s="184">
        <v>5719923.2700000005</v>
      </c>
      <c r="N47" s="184">
        <v>5613663.0500000007</v>
      </c>
      <c r="O47" s="184">
        <v>5704975.9000000013</v>
      </c>
      <c r="P47" s="184">
        <v>50729536.330000006</v>
      </c>
      <c r="Q47" s="184">
        <v>106052699.05</v>
      </c>
      <c r="R47" s="37"/>
      <c r="S47" s="37"/>
      <c r="T47" s="37"/>
      <c r="U47" s="37"/>
      <c r="V47" s="37"/>
      <c r="W47" s="37"/>
      <c r="X47" s="37"/>
      <c r="Y47" s="37"/>
    </row>
    <row r="48" spans="2:25" x14ac:dyDescent="0.25">
      <c r="B48" s="36" t="s">
        <v>17</v>
      </c>
      <c r="C48" s="177">
        <v>66000000</v>
      </c>
      <c r="D48" s="177">
        <v>58810994.899999999</v>
      </c>
      <c r="E48" s="89">
        <v>0</v>
      </c>
      <c r="F48" s="89">
        <v>0</v>
      </c>
      <c r="G48" s="185">
        <v>11484921.01</v>
      </c>
      <c r="H48" s="185">
        <v>4917345.5599999996</v>
      </c>
      <c r="I48" s="185">
        <v>4999301.32</v>
      </c>
      <c r="J48" s="185">
        <v>5082623.01</v>
      </c>
      <c r="K48" s="185">
        <v>5167334</v>
      </c>
      <c r="L48" s="185">
        <v>5253456</v>
      </c>
      <c r="M48" s="185">
        <v>5341014</v>
      </c>
      <c r="N48" s="185">
        <v>5430033.6699999999</v>
      </c>
      <c r="O48" s="185">
        <v>5520534.2300000004</v>
      </c>
      <c r="P48" s="185">
        <v>5612543.1399999997</v>
      </c>
      <c r="Q48" s="185">
        <v>58809105.939999998</v>
      </c>
      <c r="R48" s="171"/>
      <c r="S48" s="37"/>
      <c r="T48" s="37"/>
      <c r="U48" s="37"/>
      <c r="V48" s="37"/>
      <c r="W48" s="37"/>
      <c r="X48" s="37"/>
      <c r="Y48" s="37"/>
    </row>
    <row r="49" spans="2:25" x14ac:dyDescent="0.25">
      <c r="B49" s="36" t="s">
        <v>20</v>
      </c>
      <c r="C49" s="179">
        <v>0</v>
      </c>
      <c r="D49" s="177">
        <v>47381546.75</v>
      </c>
      <c r="E49" s="89">
        <v>0</v>
      </c>
      <c r="F49" s="89">
        <v>0</v>
      </c>
      <c r="G49" s="89">
        <v>0</v>
      </c>
      <c r="H49" s="89">
        <v>0</v>
      </c>
      <c r="I49" s="185">
        <v>1053089.47</v>
      </c>
      <c r="J49" s="89">
        <v>0</v>
      </c>
      <c r="K49" s="185">
        <v>138863.64000000001</v>
      </c>
      <c r="L49" s="185">
        <v>187666.49</v>
      </c>
      <c r="M49" s="185">
        <v>378909.27</v>
      </c>
      <c r="N49" s="185">
        <v>183629.38</v>
      </c>
      <c r="O49" s="185">
        <v>184441.67</v>
      </c>
      <c r="P49" s="185">
        <v>45116993.190000005</v>
      </c>
      <c r="Q49" s="185">
        <v>47243593.109999999</v>
      </c>
      <c r="R49" s="171"/>
      <c r="S49" s="37"/>
      <c r="T49" s="37"/>
      <c r="U49" s="37"/>
      <c r="V49" s="37"/>
      <c r="W49" s="37"/>
      <c r="X49" s="37"/>
      <c r="Y49" s="37"/>
    </row>
    <row r="50" spans="2:25" x14ac:dyDescent="0.25">
      <c r="B50" s="38" t="s">
        <v>25</v>
      </c>
      <c r="C50" s="87">
        <v>0</v>
      </c>
      <c r="D50" s="184">
        <v>1834000000</v>
      </c>
      <c r="E50" s="87">
        <v>0</v>
      </c>
      <c r="F50" s="87">
        <v>0</v>
      </c>
      <c r="G50" s="87">
        <v>0</v>
      </c>
      <c r="H50" s="87">
        <v>0</v>
      </c>
      <c r="I50" s="87">
        <v>0</v>
      </c>
      <c r="J50" s="87">
        <v>0</v>
      </c>
      <c r="K50" s="87">
        <v>0</v>
      </c>
      <c r="L50" s="87">
        <v>0</v>
      </c>
      <c r="M50" s="87">
        <v>0</v>
      </c>
      <c r="N50" s="87">
        <v>0</v>
      </c>
      <c r="O50" s="87">
        <v>0</v>
      </c>
      <c r="P50" s="87">
        <v>0</v>
      </c>
      <c r="Q50" s="87">
        <v>0</v>
      </c>
      <c r="R50" s="37"/>
      <c r="S50" s="37"/>
      <c r="T50" s="37"/>
      <c r="U50" s="37"/>
      <c r="V50" s="37"/>
      <c r="W50" s="37"/>
      <c r="X50" s="37"/>
      <c r="Y50" s="37"/>
    </row>
    <row r="51" spans="2:25" x14ac:dyDescent="0.25">
      <c r="B51" s="36" t="s">
        <v>35</v>
      </c>
      <c r="C51" s="179">
        <v>0</v>
      </c>
      <c r="D51" s="177">
        <v>1834000000</v>
      </c>
      <c r="E51" s="89">
        <v>0</v>
      </c>
      <c r="F51" s="89">
        <v>0</v>
      </c>
      <c r="G51" s="89">
        <v>0</v>
      </c>
      <c r="H51" s="89">
        <v>0</v>
      </c>
      <c r="I51" s="89">
        <v>0</v>
      </c>
      <c r="J51" s="89">
        <v>0</v>
      </c>
      <c r="K51" s="89">
        <v>0</v>
      </c>
      <c r="L51" s="89">
        <v>0</v>
      </c>
      <c r="M51" s="89">
        <v>0</v>
      </c>
      <c r="N51" s="89">
        <v>0</v>
      </c>
      <c r="O51" s="89">
        <v>0</v>
      </c>
      <c r="P51" s="89">
        <v>0</v>
      </c>
      <c r="Q51" s="89">
        <v>0</v>
      </c>
      <c r="R51" s="37"/>
      <c r="S51" s="37"/>
      <c r="T51" s="37"/>
      <c r="U51" s="37"/>
      <c r="V51" s="37"/>
      <c r="W51" s="37"/>
      <c r="X51" s="37"/>
      <c r="Y51" s="37"/>
    </row>
    <row r="52" spans="2:25" x14ac:dyDescent="0.25">
      <c r="B52" s="38" t="s">
        <v>73</v>
      </c>
      <c r="C52" s="178">
        <v>0</v>
      </c>
      <c r="D52" s="178">
        <v>0</v>
      </c>
      <c r="E52" s="176">
        <v>2042114778.0200002</v>
      </c>
      <c r="F52" s="176">
        <v>3476623868.54</v>
      </c>
      <c r="G52" s="176">
        <v>3501923493.1400003</v>
      </c>
      <c r="H52" s="176">
        <v>1845758616.4499998</v>
      </c>
      <c r="I52" s="176">
        <v>1642355927.1699998</v>
      </c>
      <c r="J52" s="176">
        <v>3437222480.3199997</v>
      </c>
      <c r="K52" s="176">
        <v>2604337294.3400006</v>
      </c>
      <c r="L52" s="176">
        <v>2560702038.2000003</v>
      </c>
      <c r="M52" s="176">
        <v>3154841057.4700003</v>
      </c>
      <c r="N52" s="176">
        <v>2172441802.7900004</v>
      </c>
      <c r="O52" s="176">
        <v>3421468860.1300006</v>
      </c>
      <c r="P52" s="176">
        <v>4645668162.8799992</v>
      </c>
      <c r="Q52" s="176">
        <v>34505458379.449997</v>
      </c>
      <c r="R52" s="37"/>
      <c r="S52" s="37"/>
      <c r="T52" s="37"/>
      <c r="U52" s="37"/>
      <c r="V52" s="37"/>
      <c r="W52" s="37"/>
      <c r="X52" s="37"/>
      <c r="Y52" s="37"/>
    </row>
    <row r="53" spans="2:25" x14ac:dyDescent="0.25">
      <c r="B53" s="36" t="s">
        <v>74</v>
      </c>
      <c r="C53" s="179">
        <v>0</v>
      </c>
      <c r="D53" s="179">
        <v>0</v>
      </c>
      <c r="E53" s="185">
        <v>2042114778.0200002</v>
      </c>
      <c r="F53" s="185">
        <v>3476623868.54</v>
      </c>
      <c r="G53" s="185">
        <v>3501923493.1400003</v>
      </c>
      <c r="H53" s="185">
        <v>1845758616.4499998</v>
      </c>
      <c r="I53" s="185">
        <v>1642355927.1699998</v>
      </c>
      <c r="J53" s="185">
        <v>3437222480.3199997</v>
      </c>
      <c r="K53" s="185">
        <v>2604337294.3400006</v>
      </c>
      <c r="L53" s="185">
        <v>2560702038.2000003</v>
      </c>
      <c r="M53" s="185">
        <v>3154841057.4700003</v>
      </c>
      <c r="N53" s="185">
        <v>2172441802.7900004</v>
      </c>
      <c r="O53" s="185">
        <v>3421468860.1300006</v>
      </c>
      <c r="P53" s="185">
        <v>4645668162.8799992</v>
      </c>
      <c r="Q53" s="185">
        <v>34505458379.449997</v>
      </c>
      <c r="R53" s="37"/>
      <c r="S53" s="37"/>
      <c r="T53" s="37"/>
      <c r="U53" s="37"/>
      <c r="V53" s="37"/>
      <c r="W53" s="37"/>
      <c r="X53" s="37"/>
      <c r="Y53" s="37"/>
    </row>
    <row r="54" spans="2:25" x14ac:dyDescent="0.25">
      <c r="B54" s="38" t="s">
        <v>75</v>
      </c>
      <c r="C54" s="178">
        <v>0</v>
      </c>
      <c r="D54" s="176">
        <v>2028441647.5899999</v>
      </c>
      <c r="E54" s="178">
        <v>0</v>
      </c>
      <c r="F54" s="176">
        <v>398444459.06</v>
      </c>
      <c r="G54" s="176">
        <v>370000000</v>
      </c>
      <c r="H54" s="178">
        <v>0</v>
      </c>
      <c r="I54" s="178">
        <v>0</v>
      </c>
      <c r="J54" s="178">
        <v>0</v>
      </c>
      <c r="K54" s="178">
        <v>0</v>
      </c>
      <c r="L54" s="178">
        <v>0</v>
      </c>
      <c r="M54" s="176">
        <v>377354136.64999998</v>
      </c>
      <c r="N54" s="176">
        <v>445522919.37</v>
      </c>
      <c r="O54" s="176">
        <v>381099411.08999997</v>
      </c>
      <c r="P54" s="178">
        <v>0</v>
      </c>
      <c r="Q54" s="176">
        <v>1972420926.1700001</v>
      </c>
      <c r="R54" s="37"/>
      <c r="S54" s="37"/>
      <c r="T54" s="37"/>
      <c r="U54" s="37"/>
      <c r="V54" s="37"/>
      <c r="W54" s="37"/>
      <c r="X54" s="37"/>
      <c r="Y54" s="37"/>
    </row>
    <row r="55" spans="2:25" x14ac:dyDescent="0.25">
      <c r="B55" s="36" t="s">
        <v>70</v>
      </c>
      <c r="C55" s="179">
        <v>0</v>
      </c>
      <c r="D55" s="177">
        <v>2028441647.5899999</v>
      </c>
      <c r="E55" s="89">
        <v>0</v>
      </c>
      <c r="F55" s="185">
        <v>398444459.06</v>
      </c>
      <c r="G55" s="185">
        <v>370000000</v>
      </c>
      <c r="H55" s="89">
        <v>0</v>
      </c>
      <c r="I55" s="89">
        <v>0</v>
      </c>
      <c r="J55" s="89">
        <v>0</v>
      </c>
      <c r="K55" s="89">
        <v>0</v>
      </c>
      <c r="L55" s="89">
        <v>0</v>
      </c>
      <c r="M55" s="185">
        <v>377354136.64999998</v>
      </c>
      <c r="N55" s="185">
        <v>445522919.37</v>
      </c>
      <c r="O55" s="185">
        <v>381099411.08999997</v>
      </c>
      <c r="P55" s="89">
        <v>0</v>
      </c>
      <c r="Q55" s="185">
        <v>1972420926.1700001</v>
      </c>
      <c r="R55" s="37"/>
      <c r="S55" s="37"/>
      <c r="T55" s="37"/>
      <c r="U55" s="37"/>
      <c r="V55" s="37"/>
      <c r="W55" s="37"/>
      <c r="X55" s="37"/>
      <c r="Y55" s="37"/>
    </row>
    <row r="56" spans="2:25" x14ac:dyDescent="0.25">
      <c r="B56" s="149" t="s">
        <v>47</v>
      </c>
      <c r="C56" s="180">
        <v>766288823.00000012</v>
      </c>
      <c r="D56" s="180">
        <v>5205393313.4700003</v>
      </c>
      <c r="E56" s="188">
        <v>2042114778.0200002</v>
      </c>
      <c r="F56" s="189">
        <v>3990920157.5</v>
      </c>
      <c r="G56" s="190">
        <v>3941349756.7800002</v>
      </c>
      <c r="H56" s="188">
        <v>1908601876.9599998</v>
      </c>
      <c r="I56" s="189">
        <v>1706334232.9099998</v>
      </c>
      <c r="J56" s="190">
        <v>3500231018.2799997</v>
      </c>
      <c r="K56" s="188">
        <v>2667569406.9300003</v>
      </c>
      <c r="L56" s="189">
        <v>3154507743.1400003</v>
      </c>
      <c r="M56" s="190">
        <v>3595841032.3399997</v>
      </c>
      <c r="N56" s="188">
        <v>2681504300.1600008</v>
      </c>
      <c r="O56" s="189">
        <v>3866199162.0700006</v>
      </c>
      <c r="P56" s="190">
        <v>4754323614.1599989</v>
      </c>
      <c r="Q56" s="181">
        <v>37809497079.25</v>
      </c>
      <c r="R56" s="37"/>
      <c r="S56" s="37"/>
      <c r="T56" s="37"/>
      <c r="U56" s="37"/>
      <c r="V56" s="37"/>
      <c r="W56" s="37"/>
      <c r="X56" s="37"/>
      <c r="Y56" s="37"/>
    </row>
    <row r="57" spans="2:25" x14ac:dyDescent="0.25">
      <c r="B57">
        <v>0</v>
      </c>
      <c r="C57" s="89">
        <v>0</v>
      </c>
      <c r="D57" s="89">
        <v>0</v>
      </c>
      <c r="E57" s="89">
        <v>0</v>
      </c>
      <c r="F57" s="89">
        <v>0</v>
      </c>
      <c r="G57" s="89">
        <v>0</v>
      </c>
      <c r="H57" s="89">
        <v>0</v>
      </c>
      <c r="I57" s="89">
        <v>0</v>
      </c>
      <c r="J57" s="89">
        <v>0</v>
      </c>
      <c r="K57" s="89">
        <v>0</v>
      </c>
      <c r="L57" s="89">
        <v>0</v>
      </c>
      <c r="M57" s="89">
        <v>0</v>
      </c>
      <c r="N57" s="89">
        <v>0</v>
      </c>
      <c r="O57" s="89">
        <v>0</v>
      </c>
      <c r="P57" s="89">
        <v>0</v>
      </c>
      <c r="Q57" s="89">
        <v>0</v>
      </c>
      <c r="R57" s="171"/>
      <c r="S57" s="37"/>
      <c r="T57" s="37"/>
      <c r="U57" s="37"/>
      <c r="V57" s="37"/>
      <c r="W57" s="37"/>
      <c r="X57" s="37"/>
      <c r="Y57" s="37"/>
    </row>
    <row r="58" spans="2:25" x14ac:dyDescent="0.25">
      <c r="B58" s="149" t="s">
        <v>48</v>
      </c>
      <c r="C58" s="180">
        <v>217901926176.85001</v>
      </c>
      <c r="D58" s="180">
        <v>244581269276.64999</v>
      </c>
      <c r="E58" s="188">
        <v>11492556558.880003</v>
      </c>
      <c r="F58" s="189">
        <v>20739331085.140003</v>
      </c>
      <c r="G58" s="190">
        <v>24190312563.200001</v>
      </c>
      <c r="H58" s="188">
        <v>19174548191.310005</v>
      </c>
      <c r="I58" s="189">
        <v>18241430937.520008</v>
      </c>
      <c r="J58" s="190">
        <v>20339190054.82</v>
      </c>
      <c r="K58" s="188">
        <v>19988536531.099998</v>
      </c>
      <c r="L58" s="189">
        <v>16869296486.15</v>
      </c>
      <c r="M58" s="190">
        <v>20515946853.439999</v>
      </c>
      <c r="N58" s="188">
        <v>18018601469.849998</v>
      </c>
      <c r="O58" s="189">
        <v>25405754845.179996</v>
      </c>
      <c r="P58" s="190">
        <v>55643466836.649994</v>
      </c>
      <c r="Q58" s="181">
        <v>270618972413.24005</v>
      </c>
      <c r="R58" s="171"/>
      <c r="S58" s="37"/>
      <c r="T58" s="37"/>
      <c r="U58" s="37"/>
      <c r="V58" s="37"/>
      <c r="W58" s="37"/>
      <c r="X58" s="37"/>
      <c r="Y58" s="37"/>
    </row>
    <row r="59" spans="2:25" x14ac:dyDescent="0.25">
      <c r="B59" s="34" t="s">
        <v>49</v>
      </c>
      <c r="E59" s="48"/>
      <c r="G59" s="26"/>
      <c r="R59" s="171"/>
      <c r="S59" s="37"/>
      <c r="T59" s="37"/>
      <c r="U59" s="37"/>
      <c r="V59" s="37"/>
      <c r="W59" s="37"/>
      <c r="X59" s="37"/>
      <c r="Y59" s="37"/>
    </row>
    <row r="60" spans="2:25" x14ac:dyDescent="0.25">
      <c r="B60" s="34" t="s">
        <v>76</v>
      </c>
      <c r="E60" s="47"/>
      <c r="F60" s="47"/>
      <c r="G60" s="47"/>
      <c r="H60" s="47"/>
      <c r="I60" s="47"/>
      <c r="J60" s="47"/>
      <c r="K60" s="47"/>
      <c r="L60" s="47"/>
      <c r="M60" s="47"/>
      <c r="N60" s="47"/>
      <c r="O60" s="47"/>
      <c r="P60" s="47"/>
      <c r="Q60" s="47"/>
      <c r="R60" s="171"/>
      <c r="S60" s="37"/>
      <c r="T60" s="37"/>
      <c r="U60" s="37"/>
      <c r="V60" s="37"/>
      <c r="W60" s="37"/>
      <c r="X60" s="37"/>
      <c r="Y60" s="37"/>
    </row>
    <row r="61" spans="2:25" x14ac:dyDescent="0.25">
      <c r="B61" s="34" t="s">
        <v>51</v>
      </c>
      <c r="E61" s="47"/>
      <c r="F61" s="47"/>
      <c r="G61" s="47"/>
      <c r="H61" s="47"/>
      <c r="I61" s="47"/>
      <c r="J61" s="47"/>
      <c r="K61" s="47"/>
      <c r="L61" s="47"/>
      <c r="M61" s="47"/>
      <c r="N61" s="47"/>
      <c r="O61" s="47"/>
      <c r="P61" s="47"/>
      <c r="Q61" s="47"/>
      <c r="R61" s="171"/>
      <c r="S61" s="37"/>
      <c r="T61" s="37"/>
      <c r="U61" s="37"/>
      <c r="V61" s="37"/>
      <c r="W61" s="37"/>
      <c r="X61" s="37"/>
      <c r="Y61" s="37"/>
    </row>
    <row r="62" spans="2:25" x14ac:dyDescent="0.25">
      <c r="B62" s="34" t="s">
        <v>52</v>
      </c>
      <c r="E62" s="47"/>
      <c r="F62" s="47"/>
      <c r="G62" s="47"/>
      <c r="H62" s="47"/>
      <c r="I62" s="47"/>
      <c r="J62" s="47"/>
      <c r="K62" s="47"/>
      <c r="L62" s="47"/>
      <c r="M62" s="47"/>
      <c r="N62" s="47"/>
      <c r="O62" s="47"/>
      <c r="P62" s="47"/>
      <c r="Q62" s="47"/>
      <c r="R62" s="171"/>
      <c r="S62" s="37"/>
      <c r="T62" s="37"/>
      <c r="U62" s="37"/>
      <c r="V62" s="37"/>
      <c r="W62" s="37"/>
      <c r="X62" s="37"/>
      <c r="Y62" s="37"/>
    </row>
    <row r="63" spans="2:25" x14ac:dyDescent="0.25">
      <c r="B63" s="34" t="s">
        <v>53</v>
      </c>
      <c r="E63" s="47"/>
      <c r="F63" s="47"/>
      <c r="G63" s="47"/>
      <c r="H63" s="47"/>
      <c r="I63" s="47"/>
      <c r="J63" s="47"/>
      <c r="K63" s="47"/>
      <c r="L63" s="47"/>
      <c r="M63" s="47"/>
      <c r="N63" s="47"/>
      <c r="O63" s="47"/>
      <c r="P63" s="47"/>
      <c r="Q63" s="47"/>
      <c r="R63" s="171"/>
      <c r="S63" s="37"/>
      <c r="T63" s="37"/>
      <c r="U63" s="37"/>
      <c r="V63" s="37"/>
      <c r="W63" s="37"/>
      <c r="X63" s="37"/>
      <c r="Y63" s="37"/>
    </row>
    <row r="64" spans="2:25" x14ac:dyDescent="0.25">
      <c r="B64" s="34" t="s">
        <v>54</v>
      </c>
      <c r="E64" s="47"/>
      <c r="F64" s="47"/>
      <c r="G64" s="47"/>
      <c r="H64" s="47"/>
      <c r="I64" s="47"/>
      <c r="J64" s="47"/>
      <c r="K64" s="47"/>
      <c r="L64" s="47"/>
      <c r="M64" s="47"/>
      <c r="N64" s="47"/>
      <c r="O64" s="47"/>
      <c r="P64" s="47"/>
      <c r="Q64" s="47"/>
      <c r="R64" s="171"/>
      <c r="S64" s="37"/>
      <c r="T64" s="37"/>
      <c r="U64" s="37"/>
      <c r="V64" s="37"/>
      <c r="W64" s="37"/>
      <c r="X64" s="37"/>
      <c r="Y64" s="37"/>
    </row>
  </sheetData>
  <mergeCells count="8">
    <mergeCell ref="B2:Q2"/>
    <mergeCell ref="B3:Q3"/>
    <mergeCell ref="B4:Q4"/>
    <mergeCell ref="B5:Q5"/>
    <mergeCell ref="B7:B8"/>
    <mergeCell ref="C7:C8"/>
    <mergeCell ref="D7:D8"/>
    <mergeCell ref="E7:Q7"/>
  </mergeCells>
  <printOptions horizontalCentered="1"/>
  <pageMargins left="0.39" right="0.37" top="0.49" bottom="0.59" header="0.3" footer="0.3"/>
  <pageSetup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EEA-7574-4F50-AD31-EF823A73D9DB}">
  <sheetPr codeName="Hoja5">
    <pageSetUpPr fitToPage="1"/>
  </sheetPr>
  <dimension ref="A1:Y57"/>
  <sheetViews>
    <sheetView showGridLines="0" topLeftCell="A13" zoomScale="89" zoomScaleNormal="89" workbookViewId="0">
      <selection activeCell="C9" sqref="C9:Q51"/>
    </sheetView>
  </sheetViews>
  <sheetFormatPr defaultColWidth="11.42578125" defaultRowHeight="15" x14ac:dyDescent="0.25"/>
  <cols>
    <col min="1" max="1" width="9.42578125" customWidth="1"/>
    <col min="2" max="2" width="54.7109375" bestFit="1" customWidth="1"/>
    <col min="3" max="3" width="14.42578125" customWidth="1"/>
    <col min="4" max="4" width="16.28515625" customWidth="1"/>
    <col min="5" max="17" width="11.855468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77</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28.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51010844204.999992</v>
      </c>
      <c r="D9" s="176">
        <v>52166238442.730003</v>
      </c>
      <c r="E9" s="176">
        <v>3395136944.1899996</v>
      </c>
      <c r="F9" s="176">
        <v>4404364713.4300003</v>
      </c>
      <c r="G9" s="176">
        <v>5753886655.8500023</v>
      </c>
      <c r="H9" s="176">
        <v>4350105414.170001</v>
      </c>
      <c r="I9" s="176">
        <v>3866195877.4900002</v>
      </c>
      <c r="J9" s="176">
        <v>3782177571</v>
      </c>
      <c r="K9" s="176">
        <v>3796280655.6599998</v>
      </c>
      <c r="L9" s="176">
        <v>3761056697.9399996</v>
      </c>
      <c r="M9" s="176">
        <v>3796167231.8000011</v>
      </c>
      <c r="N9" s="176">
        <v>3720723823.750001</v>
      </c>
      <c r="O9" s="176">
        <v>3273044273.4900017</v>
      </c>
      <c r="P9" s="176">
        <v>8122337705.4499969</v>
      </c>
      <c r="Q9" s="176">
        <v>52021477564.219978</v>
      </c>
      <c r="R9" s="37"/>
      <c r="S9" s="37"/>
      <c r="T9" s="37"/>
      <c r="U9" s="37"/>
      <c r="V9" s="37"/>
      <c r="W9" s="37"/>
      <c r="X9" s="37"/>
      <c r="Y9" s="37"/>
    </row>
    <row r="10" spans="1:25" x14ac:dyDescent="0.25">
      <c r="B10" s="36" t="s">
        <v>12</v>
      </c>
      <c r="C10" s="177">
        <v>29820827982</v>
      </c>
      <c r="D10" s="177">
        <v>26611018010.750008</v>
      </c>
      <c r="E10" s="185">
        <v>1820639048.4399998</v>
      </c>
      <c r="F10" s="185">
        <v>2265099839.9199996</v>
      </c>
      <c r="G10" s="185">
        <v>3770385389.6500015</v>
      </c>
      <c r="H10" s="185">
        <v>2291780458.3800006</v>
      </c>
      <c r="I10" s="185">
        <v>1938168324.9700005</v>
      </c>
      <c r="J10" s="185">
        <v>1900853531.2000005</v>
      </c>
      <c r="K10" s="185">
        <v>1830079741.52</v>
      </c>
      <c r="L10" s="185">
        <v>1866523425.1499999</v>
      </c>
      <c r="M10" s="185">
        <v>1878957298.1500013</v>
      </c>
      <c r="N10" s="185">
        <v>1942111502.4700007</v>
      </c>
      <c r="O10" s="185">
        <v>1488888113.410001</v>
      </c>
      <c r="P10" s="185">
        <v>3490766448.2899971</v>
      </c>
      <c r="Q10" s="185">
        <v>26484253121.54998</v>
      </c>
    </row>
    <row r="11" spans="1:25" x14ac:dyDescent="0.25">
      <c r="B11" s="36" t="s">
        <v>13</v>
      </c>
      <c r="C11" s="177">
        <v>11153319465</v>
      </c>
      <c r="D11" s="177">
        <v>12607261967.42</v>
      </c>
      <c r="E11" s="185">
        <v>862734247.80999994</v>
      </c>
      <c r="F11" s="185">
        <v>1088114533.97</v>
      </c>
      <c r="G11" s="185">
        <v>990087659.63000011</v>
      </c>
      <c r="H11" s="185">
        <v>1185170527.0599997</v>
      </c>
      <c r="I11" s="185">
        <v>1020312245.5700001</v>
      </c>
      <c r="J11" s="185">
        <v>991145390.61999989</v>
      </c>
      <c r="K11" s="185">
        <v>1095102392.75</v>
      </c>
      <c r="L11" s="185">
        <v>1043996186.9799999</v>
      </c>
      <c r="M11" s="185">
        <v>1053586999.89</v>
      </c>
      <c r="N11" s="185">
        <v>906972977.75000024</v>
      </c>
      <c r="O11" s="185">
        <v>921059888.18000019</v>
      </c>
      <c r="P11" s="185">
        <v>1437909008.4499996</v>
      </c>
      <c r="Q11" s="185">
        <v>12596192058.66</v>
      </c>
    </row>
    <row r="12" spans="1:25" x14ac:dyDescent="0.25">
      <c r="B12" s="36" t="s">
        <v>14</v>
      </c>
      <c r="C12" s="177">
        <v>6996088066</v>
      </c>
      <c r="D12" s="177">
        <v>9442284340.6099987</v>
      </c>
      <c r="E12" s="185">
        <v>484111054.04000002</v>
      </c>
      <c r="F12" s="185">
        <v>658449476.70000005</v>
      </c>
      <c r="G12" s="185">
        <v>698643445.01999998</v>
      </c>
      <c r="H12" s="185">
        <v>603715862.67999995</v>
      </c>
      <c r="I12" s="185">
        <v>611518540.07000005</v>
      </c>
      <c r="J12" s="185">
        <v>603404907.5</v>
      </c>
      <c r="K12" s="185">
        <v>584978640.9799999</v>
      </c>
      <c r="L12" s="185">
        <v>583494832.88999999</v>
      </c>
      <c r="M12" s="185">
        <v>590503841.20000005</v>
      </c>
      <c r="N12" s="185">
        <v>603483093.8900001</v>
      </c>
      <c r="O12" s="185">
        <v>602748114.11000001</v>
      </c>
      <c r="P12" s="185">
        <v>2810779769.2000008</v>
      </c>
      <c r="Q12" s="185">
        <v>9435831578.2800007</v>
      </c>
    </row>
    <row r="13" spans="1:25" x14ac:dyDescent="0.25">
      <c r="B13" s="36" t="s">
        <v>15</v>
      </c>
      <c r="C13" s="177">
        <v>3040608692</v>
      </c>
      <c r="D13" s="177">
        <v>3505674123.9499998</v>
      </c>
      <c r="E13" s="185">
        <v>227652593.90000004</v>
      </c>
      <c r="F13" s="185">
        <v>392700862.83999997</v>
      </c>
      <c r="G13" s="185">
        <v>294770161.55000001</v>
      </c>
      <c r="H13" s="185">
        <v>269438566.05000001</v>
      </c>
      <c r="I13" s="185">
        <v>296196766.88</v>
      </c>
      <c r="J13" s="185">
        <v>286773741.67999995</v>
      </c>
      <c r="K13" s="185">
        <v>286119880.41000003</v>
      </c>
      <c r="L13" s="185">
        <v>267042252.91999996</v>
      </c>
      <c r="M13" s="185">
        <v>273119092.56</v>
      </c>
      <c r="N13" s="185">
        <v>268156249.64000005</v>
      </c>
      <c r="O13" s="185">
        <v>260348157.79000002</v>
      </c>
      <c r="P13" s="185">
        <v>382882479.50999999</v>
      </c>
      <c r="Q13" s="185">
        <v>3505200805.73</v>
      </c>
    </row>
    <row r="14" spans="1:25" x14ac:dyDescent="0.25">
      <c r="B14" s="38" t="s">
        <v>16</v>
      </c>
      <c r="C14" s="176">
        <v>113598706352.99998</v>
      </c>
      <c r="D14" s="176">
        <v>135249175950.01997</v>
      </c>
      <c r="E14" s="176">
        <v>7789115790.0600014</v>
      </c>
      <c r="F14" s="176">
        <v>10543085141.459999</v>
      </c>
      <c r="G14" s="176">
        <v>11925560839.979998</v>
      </c>
      <c r="H14" s="176">
        <v>10369998096.810001</v>
      </c>
      <c r="I14" s="176">
        <v>10079336495.310001</v>
      </c>
      <c r="J14" s="176">
        <v>10577693003.920002</v>
      </c>
      <c r="K14" s="176">
        <v>9262461257.1900005</v>
      </c>
      <c r="L14" s="176">
        <v>10504034099.809999</v>
      </c>
      <c r="M14" s="176">
        <v>11013034316.549997</v>
      </c>
      <c r="N14" s="176">
        <v>9954930736.4399986</v>
      </c>
      <c r="O14" s="176">
        <v>9116382078.6199989</v>
      </c>
      <c r="P14" s="176">
        <v>23699173965.990009</v>
      </c>
      <c r="Q14" s="176">
        <v>134834805822.13998</v>
      </c>
      <c r="R14" s="37"/>
      <c r="S14" s="37"/>
      <c r="T14" s="37"/>
      <c r="U14" s="37"/>
      <c r="V14" s="37"/>
      <c r="W14" s="37"/>
      <c r="X14" s="37"/>
      <c r="Y14" s="37"/>
    </row>
    <row r="15" spans="1:25" x14ac:dyDescent="0.25">
      <c r="B15" s="36" t="s">
        <v>17</v>
      </c>
      <c r="C15" s="177">
        <v>31158003456</v>
      </c>
      <c r="D15" s="177">
        <v>34346957583.259995</v>
      </c>
      <c r="E15" s="185">
        <v>2129226268.5300002</v>
      </c>
      <c r="F15" s="185">
        <v>2312672870.1899986</v>
      </c>
      <c r="G15" s="185">
        <v>2830410182.9099994</v>
      </c>
      <c r="H15" s="185">
        <v>2910842360.8300004</v>
      </c>
      <c r="I15" s="185">
        <v>2188832284.3600001</v>
      </c>
      <c r="J15" s="185">
        <v>2784957687.7199988</v>
      </c>
      <c r="K15" s="185">
        <v>2424487905.3700004</v>
      </c>
      <c r="L15" s="185">
        <v>2766209379.3900003</v>
      </c>
      <c r="M15" s="185">
        <v>3050342241.8299999</v>
      </c>
      <c r="N15" s="185">
        <v>2621345743.7500005</v>
      </c>
      <c r="O15" s="185">
        <v>2691841404.6399994</v>
      </c>
      <c r="P15" s="185">
        <v>5583958658.7800026</v>
      </c>
      <c r="Q15" s="185">
        <v>34295126988.299992</v>
      </c>
    </row>
    <row r="16" spans="1:25" x14ac:dyDescent="0.25">
      <c r="B16" s="36" t="s">
        <v>18</v>
      </c>
      <c r="C16" s="177">
        <v>4545253216</v>
      </c>
      <c r="D16" s="177">
        <v>5590102295.7200012</v>
      </c>
      <c r="E16" s="185">
        <v>259047074.67000002</v>
      </c>
      <c r="F16" s="185">
        <v>454152823.48000002</v>
      </c>
      <c r="G16" s="185">
        <v>797780900.23000002</v>
      </c>
      <c r="H16" s="185">
        <v>480207811.01999998</v>
      </c>
      <c r="I16" s="185">
        <v>280834036.16000003</v>
      </c>
      <c r="J16" s="185">
        <v>253422349.91000006</v>
      </c>
      <c r="K16" s="185">
        <v>637518784.06999993</v>
      </c>
      <c r="L16" s="185">
        <v>268489163.38</v>
      </c>
      <c r="M16" s="185">
        <v>292184952.70999998</v>
      </c>
      <c r="N16" s="185">
        <v>326811142.18999994</v>
      </c>
      <c r="O16" s="185">
        <v>209976308.85999998</v>
      </c>
      <c r="P16" s="185">
        <v>1251294978.6699998</v>
      </c>
      <c r="Q16" s="185">
        <v>5511720325.3499994</v>
      </c>
    </row>
    <row r="17" spans="2:25" x14ac:dyDescent="0.25">
      <c r="B17" s="36" t="s">
        <v>19</v>
      </c>
      <c r="C17" s="177">
        <v>19861005354</v>
      </c>
      <c r="D17" s="177">
        <v>22679838386.459988</v>
      </c>
      <c r="E17" s="185">
        <v>1152078719.7199998</v>
      </c>
      <c r="F17" s="185">
        <v>1804697756.2499998</v>
      </c>
      <c r="G17" s="185">
        <v>2082792897.5900004</v>
      </c>
      <c r="H17" s="185">
        <v>1710150207.76</v>
      </c>
      <c r="I17" s="185">
        <v>1782999721.2000003</v>
      </c>
      <c r="J17" s="185">
        <v>2038971428.3699994</v>
      </c>
      <c r="K17" s="185">
        <v>1355219131.3500001</v>
      </c>
      <c r="L17" s="185">
        <v>1599898511.9200001</v>
      </c>
      <c r="M17" s="185">
        <v>1913517207.0699997</v>
      </c>
      <c r="N17" s="185">
        <v>1438171270.5599997</v>
      </c>
      <c r="O17" s="185">
        <v>1857612579.720001</v>
      </c>
      <c r="P17" s="185">
        <v>3887459989.7600007</v>
      </c>
      <c r="Q17" s="185">
        <v>22623569421.27</v>
      </c>
    </row>
    <row r="18" spans="2:25" x14ac:dyDescent="0.25">
      <c r="B18" s="36" t="s">
        <v>20</v>
      </c>
      <c r="C18" s="177">
        <v>18518264143</v>
      </c>
      <c r="D18" s="177">
        <v>25074069584.449997</v>
      </c>
      <c r="E18" s="185">
        <v>1235884161.1799998</v>
      </c>
      <c r="F18" s="185">
        <v>2211849223.7599988</v>
      </c>
      <c r="G18" s="185">
        <v>2122905011.2899995</v>
      </c>
      <c r="H18" s="185">
        <v>1592919010.8200002</v>
      </c>
      <c r="I18" s="185">
        <v>2410246819.5100012</v>
      </c>
      <c r="J18" s="185">
        <v>2365214937.2600012</v>
      </c>
      <c r="K18" s="185">
        <v>1317439118.3400002</v>
      </c>
      <c r="L18" s="185">
        <v>2622004775.2699995</v>
      </c>
      <c r="M18" s="185">
        <v>2497033098.7299995</v>
      </c>
      <c r="N18" s="185">
        <v>1427640072.4299994</v>
      </c>
      <c r="O18" s="185">
        <v>1469170786.7499998</v>
      </c>
      <c r="P18" s="185">
        <v>3695273031.8400002</v>
      </c>
      <c r="Q18" s="185">
        <v>24967580047.180004</v>
      </c>
    </row>
    <row r="19" spans="2:25" x14ac:dyDescent="0.25">
      <c r="B19" s="36" t="s">
        <v>21</v>
      </c>
      <c r="C19" s="177">
        <v>4734286453</v>
      </c>
      <c r="D19" s="177">
        <v>8679470722.2800007</v>
      </c>
      <c r="E19" s="185">
        <v>404246330.40000004</v>
      </c>
      <c r="F19" s="185">
        <v>666796737.2700001</v>
      </c>
      <c r="G19" s="185">
        <v>1118437486.3900003</v>
      </c>
      <c r="H19" s="185">
        <v>690671948.46000004</v>
      </c>
      <c r="I19" s="185">
        <v>652739201.39999986</v>
      </c>
      <c r="J19" s="185">
        <v>408367346.35999995</v>
      </c>
      <c r="K19" s="185">
        <v>901301893.70000005</v>
      </c>
      <c r="L19" s="185">
        <v>405475464.04000002</v>
      </c>
      <c r="M19" s="185">
        <v>319157218.25000006</v>
      </c>
      <c r="N19" s="185">
        <v>318015044.4600001</v>
      </c>
      <c r="O19" s="185">
        <v>131562656.20999999</v>
      </c>
      <c r="P19" s="185">
        <v>2657384953.98</v>
      </c>
      <c r="Q19" s="185">
        <v>8674156280.9200001</v>
      </c>
    </row>
    <row r="20" spans="2:25" x14ac:dyDescent="0.25">
      <c r="B20" s="36" t="s">
        <v>22</v>
      </c>
      <c r="C20" s="177">
        <v>6012095860</v>
      </c>
      <c r="D20" s="177">
        <v>7983106987.5099993</v>
      </c>
      <c r="E20" s="185">
        <v>254245282.93000004</v>
      </c>
      <c r="F20" s="185">
        <v>544345504.28999996</v>
      </c>
      <c r="G20" s="185">
        <v>480697210.62</v>
      </c>
      <c r="H20" s="185">
        <v>557750535.32000005</v>
      </c>
      <c r="I20" s="185">
        <v>315744470.85999995</v>
      </c>
      <c r="J20" s="185">
        <v>353964551.52999997</v>
      </c>
      <c r="K20" s="185">
        <v>195714928.67000002</v>
      </c>
      <c r="L20" s="185">
        <v>219508347.68000001</v>
      </c>
      <c r="M20" s="185">
        <v>342147745</v>
      </c>
      <c r="N20" s="185">
        <v>1177174330.1599998</v>
      </c>
      <c r="O20" s="185">
        <v>252076605.00000003</v>
      </c>
      <c r="P20" s="185">
        <v>3176641071.1300006</v>
      </c>
      <c r="Q20" s="185">
        <v>7870010583.1899996</v>
      </c>
    </row>
    <row r="21" spans="2:25" x14ac:dyDescent="0.25">
      <c r="B21" s="36" t="s">
        <v>23</v>
      </c>
      <c r="C21" s="177">
        <v>15184158794</v>
      </c>
      <c r="D21" s="177">
        <v>15408085903.220001</v>
      </c>
      <c r="E21" s="185">
        <v>1248959284.2000003</v>
      </c>
      <c r="F21" s="185">
        <v>1352820852.7900002</v>
      </c>
      <c r="G21" s="185">
        <v>1326672059.4700003</v>
      </c>
      <c r="H21" s="185">
        <v>1305734284.2000003</v>
      </c>
      <c r="I21" s="185">
        <v>1295826865.3000002</v>
      </c>
      <c r="J21" s="185">
        <v>1248959284.2000003</v>
      </c>
      <c r="K21" s="185">
        <v>1273046784.2000003</v>
      </c>
      <c r="L21" s="185">
        <v>1251959284.2000003</v>
      </c>
      <c r="M21" s="185">
        <v>1291846603.2700002</v>
      </c>
      <c r="N21" s="185">
        <v>1269096784.2000003</v>
      </c>
      <c r="O21" s="185">
        <v>1263959284.2000003</v>
      </c>
      <c r="P21" s="185">
        <v>1279096773.4000001</v>
      </c>
      <c r="Q21" s="185">
        <v>15407978143.630001</v>
      </c>
    </row>
    <row r="22" spans="2:25" x14ac:dyDescent="0.25">
      <c r="B22" s="36" t="s">
        <v>24</v>
      </c>
      <c r="C22" s="177">
        <v>13585639077</v>
      </c>
      <c r="D22" s="177">
        <v>15487544487.120001</v>
      </c>
      <c r="E22" s="185">
        <v>1105428668.4300001</v>
      </c>
      <c r="F22" s="185">
        <v>1195749373.4300003</v>
      </c>
      <c r="G22" s="185">
        <v>1165865091.4800005</v>
      </c>
      <c r="H22" s="185">
        <v>1121721938.4000006</v>
      </c>
      <c r="I22" s="185">
        <v>1152113096.5200002</v>
      </c>
      <c r="J22" s="185">
        <v>1123835418.5700004</v>
      </c>
      <c r="K22" s="185">
        <v>1157732711.4900002</v>
      </c>
      <c r="L22" s="185">
        <v>1370489173.9300003</v>
      </c>
      <c r="M22" s="185">
        <v>1306805249.6899998</v>
      </c>
      <c r="N22" s="185">
        <v>1376676348.6900003</v>
      </c>
      <c r="O22" s="185">
        <v>1240182453.2400002</v>
      </c>
      <c r="P22" s="185">
        <v>2168064508.4300003</v>
      </c>
      <c r="Q22" s="185">
        <v>15484664032.299999</v>
      </c>
    </row>
    <row r="23" spans="2:25" x14ac:dyDescent="0.25">
      <c r="B23" s="38" t="s">
        <v>25</v>
      </c>
      <c r="C23" s="176">
        <v>63207139985</v>
      </c>
      <c r="D23" s="176">
        <v>94197901173.62999</v>
      </c>
      <c r="E23" s="176">
        <v>6036741686.3100004</v>
      </c>
      <c r="F23" s="176">
        <v>6646170686.7899981</v>
      </c>
      <c r="G23" s="176">
        <v>7966370808.3199987</v>
      </c>
      <c r="H23" s="176">
        <v>6819059566.5200033</v>
      </c>
      <c r="I23" s="176">
        <v>6345180410.1200008</v>
      </c>
      <c r="J23" s="176">
        <v>6336602805.6400023</v>
      </c>
      <c r="K23" s="176">
        <v>6069267642.8400002</v>
      </c>
      <c r="L23" s="176">
        <v>4702136409.6100016</v>
      </c>
      <c r="M23" s="176">
        <v>4931565937.5900002</v>
      </c>
      <c r="N23" s="176">
        <v>5766855020.8900003</v>
      </c>
      <c r="O23" s="176">
        <v>4048476963.0800004</v>
      </c>
      <c r="P23" s="176">
        <v>28449840081.880001</v>
      </c>
      <c r="Q23" s="176">
        <v>94118268019.589981</v>
      </c>
      <c r="R23" s="37"/>
      <c r="S23" s="37"/>
      <c r="T23" s="37"/>
      <c r="U23" s="37"/>
      <c r="V23" s="37"/>
      <c r="W23" s="37"/>
      <c r="X23" s="37"/>
      <c r="Y23" s="37"/>
    </row>
    <row r="24" spans="2:25" x14ac:dyDescent="0.25">
      <c r="B24" s="36" t="s">
        <v>26</v>
      </c>
      <c r="C24" s="177">
        <v>6679188444</v>
      </c>
      <c r="D24" s="177">
        <v>10193938188.720003</v>
      </c>
      <c r="E24" s="185">
        <v>356332570.11000001</v>
      </c>
      <c r="F24" s="185">
        <v>679581214.07000005</v>
      </c>
      <c r="G24" s="185">
        <v>746235758.64999998</v>
      </c>
      <c r="H24" s="185">
        <v>785422658.87000012</v>
      </c>
      <c r="I24" s="185">
        <v>779907929.88000047</v>
      </c>
      <c r="J24" s="185">
        <v>839207482.84000027</v>
      </c>
      <c r="K24" s="185">
        <v>437831535.50999987</v>
      </c>
      <c r="L24" s="185">
        <v>687132583.06000054</v>
      </c>
      <c r="M24" s="185">
        <v>545822365.57000017</v>
      </c>
      <c r="N24" s="185">
        <v>1193763726.7399998</v>
      </c>
      <c r="O24" s="185">
        <v>515956930.69000006</v>
      </c>
      <c r="P24" s="185">
        <v>2591824851.4099998</v>
      </c>
      <c r="Q24" s="185">
        <v>10159019607.400005</v>
      </c>
    </row>
    <row r="25" spans="2:25" x14ac:dyDescent="0.25">
      <c r="B25" s="36" t="s">
        <v>27</v>
      </c>
      <c r="C25" s="177">
        <v>1942883170</v>
      </c>
      <c r="D25" s="177">
        <v>2016489479</v>
      </c>
      <c r="E25" s="185">
        <v>64557860.000000007</v>
      </c>
      <c r="F25" s="185">
        <v>279378053.34000003</v>
      </c>
      <c r="G25" s="185">
        <v>323381457.65999997</v>
      </c>
      <c r="H25" s="185">
        <v>279433627</v>
      </c>
      <c r="I25" s="185">
        <v>279433627</v>
      </c>
      <c r="J25" s="185">
        <v>79433627</v>
      </c>
      <c r="K25" s="185">
        <v>79433627</v>
      </c>
      <c r="L25" s="185">
        <v>78077767</v>
      </c>
      <c r="M25" s="185">
        <v>141427368.38999999</v>
      </c>
      <c r="N25" s="185">
        <v>111619710.73</v>
      </c>
      <c r="O25" s="185">
        <v>77516169.719999999</v>
      </c>
      <c r="P25" s="185">
        <v>222480425.22000003</v>
      </c>
      <c r="Q25" s="185">
        <v>2016173320.0599997</v>
      </c>
    </row>
    <row r="26" spans="2:25" x14ac:dyDescent="0.25">
      <c r="B26" s="36" t="s">
        <v>28</v>
      </c>
      <c r="C26" s="177">
        <v>1722816899</v>
      </c>
      <c r="D26" s="177">
        <v>1920528769.4399996</v>
      </c>
      <c r="E26" s="185">
        <v>39852076.160000011</v>
      </c>
      <c r="F26" s="185">
        <v>156668698.24000001</v>
      </c>
      <c r="G26" s="185">
        <v>222808177.17999998</v>
      </c>
      <c r="H26" s="185">
        <v>86448031.020000011</v>
      </c>
      <c r="I26" s="185">
        <v>207054794.00000003</v>
      </c>
      <c r="J26" s="185">
        <v>254270167.34000003</v>
      </c>
      <c r="K26" s="185">
        <v>148711599.08000001</v>
      </c>
      <c r="L26" s="185">
        <v>278350040.11000007</v>
      </c>
      <c r="M26" s="185">
        <v>115376673.03999998</v>
      </c>
      <c r="N26" s="185">
        <v>96792548.070000008</v>
      </c>
      <c r="O26" s="185">
        <v>92796625.420000017</v>
      </c>
      <c r="P26" s="185">
        <v>213923301.83000001</v>
      </c>
      <c r="Q26" s="185">
        <v>1913052731.4899998</v>
      </c>
    </row>
    <row r="27" spans="2:25" x14ac:dyDescent="0.25">
      <c r="B27" s="36" t="s">
        <v>29</v>
      </c>
      <c r="C27" s="177">
        <v>399705303</v>
      </c>
      <c r="D27" s="177">
        <v>82069583.49000001</v>
      </c>
      <c r="E27" s="185">
        <v>11640663.619999999</v>
      </c>
      <c r="F27" s="185">
        <v>23922191.589999996</v>
      </c>
      <c r="G27" s="185">
        <v>12573472.870000001</v>
      </c>
      <c r="H27" s="185">
        <v>5952890.6099999994</v>
      </c>
      <c r="I27" s="185">
        <v>3234576.1199999996</v>
      </c>
      <c r="J27" s="185">
        <v>2850704.15</v>
      </c>
      <c r="K27" s="185">
        <v>3008940.6399999997</v>
      </c>
      <c r="L27" s="185">
        <v>3090448.25</v>
      </c>
      <c r="M27" s="185">
        <v>3105302.81</v>
      </c>
      <c r="N27" s="185">
        <v>3284027.9</v>
      </c>
      <c r="O27" s="185">
        <v>3108696.5</v>
      </c>
      <c r="P27" s="185">
        <v>5501556.8800000008</v>
      </c>
      <c r="Q27" s="185">
        <v>81273471.939999998</v>
      </c>
    </row>
    <row r="28" spans="2:25" x14ac:dyDescent="0.25">
      <c r="B28" s="36" t="s">
        <v>30</v>
      </c>
      <c r="C28" s="177">
        <v>23095202817</v>
      </c>
      <c r="D28" s="177">
        <v>27126036792.559994</v>
      </c>
      <c r="E28" s="185">
        <v>1922575724.7800009</v>
      </c>
      <c r="F28" s="185">
        <v>3709546412.6399989</v>
      </c>
      <c r="G28" s="185">
        <v>2446279141.7499995</v>
      </c>
      <c r="H28" s="185">
        <v>3034366699.4500022</v>
      </c>
      <c r="I28" s="185">
        <v>2449278489.0999999</v>
      </c>
      <c r="J28" s="185">
        <v>1104036328.4200006</v>
      </c>
      <c r="K28" s="185">
        <v>2830467245.6700006</v>
      </c>
      <c r="L28" s="185">
        <v>785390749.79000044</v>
      </c>
      <c r="M28" s="185">
        <v>1243456452.7099998</v>
      </c>
      <c r="N28" s="185">
        <v>1468502530.9400003</v>
      </c>
      <c r="O28" s="185">
        <v>478489825.69000006</v>
      </c>
      <c r="P28" s="185">
        <v>5627100511.2099991</v>
      </c>
      <c r="Q28" s="185">
        <v>27099490112.150005</v>
      </c>
    </row>
    <row r="29" spans="2:25" x14ac:dyDescent="0.25">
      <c r="B29" s="36" t="s">
        <v>31</v>
      </c>
      <c r="C29" s="177">
        <v>746509594</v>
      </c>
      <c r="D29" s="177">
        <v>1238700966.74</v>
      </c>
      <c r="E29" s="185">
        <v>26707495.330000006</v>
      </c>
      <c r="F29" s="185">
        <v>115923218.86</v>
      </c>
      <c r="G29" s="185">
        <v>177215100.69000003</v>
      </c>
      <c r="H29" s="185">
        <v>110738578.30000001</v>
      </c>
      <c r="I29" s="185">
        <v>92706088.670000017</v>
      </c>
      <c r="J29" s="185">
        <v>68154586.539999992</v>
      </c>
      <c r="K29" s="185">
        <v>67711066.569999978</v>
      </c>
      <c r="L29" s="185">
        <v>83765959.060000002</v>
      </c>
      <c r="M29" s="185">
        <v>115892389.40000004</v>
      </c>
      <c r="N29" s="185">
        <v>104646023.75000001</v>
      </c>
      <c r="O29" s="185">
        <v>60480738.379999988</v>
      </c>
      <c r="P29" s="185">
        <v>214246924.77000007</v>
      </c>
      <c r="Q29" s="185">
        <v>1238188170.3199997</v>
      </c>
    </row>
    <row r="30" spans="2:25" x14ac:dyDescent="0.25">
      <c r="B30" s="36" t="s">
        <v>32</v>
      </c>
      <c r="C30" s="177">
        <v>26362851572</v>
      </c>
      <c r="D30" s="177">
        <v>49717980718.319992</v>
      </c>
      <c r="E30" s="185">
        <v>3499842619.3199997</v>
      </c>
      <c r="F30" s="185">
        <v>1548798403.0599999</v>
      </c>
      <c r="G30" s="185">
        <v>3886501265.8499999</v>
      </c>
      <c r="H30" s="185">
        <v>2342515930.7399998</v>
      </c>
      <c r="I30" s="185">
        <v>2340238487.3699999</v>
      </c>
      <c r="J30" s="185">
        <v>3811601947.3900003</v>
      </c>
      <c r="K30" s="185">
        <v>2361399556.8000007</v>
      </c>
      <c r="L30" s="185">
        <v>2642614709.77</v>
      </c>
      <c r="M30" s="185">
        <v>2642760347.77</v>
      </c>
      <c r="N30" s="185">
        <v>2585377118.5600004</v>
      </c>
      <c r="O30" s="185">
        <v>2729760618.7600002</v>
      </c>
      <c r="P30" s="185">
        <v>19324553907.689999</v>
      </c>
      <c r="Q30" s="185">
        <v>49715964913.079987</v>
      </c>
    </row>
    <row r="31" spans="2:25" x14ac:dyDescent="0.25">
      <c r="B31" s="36" t="s">
        <v>33</v>
      </c>
      <c r="C31" s="177">
        <v>983848581</v>
      </c>
      <c r="D31" s="177">
        <v>723700095.26999986</v>
      </c>
      <c r="E31" s="185">
        <v>50174474.170000002</v>
      </c>
      <c r="F31" s="185">
        <v>57277018.850000001</v>
      </c>
      <c r="G31" s="185">
        <v>54004462.199999996</v>
      </c>
      <c r="H31" s="185">
        <v>68986677.980000004</v>
      </c>
      <c r="I31" s="185">
        <v>79619831.570000008</v>
      </c>
      <c r="J31" s="185">
        <v>74663393.959999993</v>
      </c>
      <c r="K31" s="185">
        <v>66407925.730000004</v>
      </c>
      <c r="L31" s="185">
        <v>64578671.68999999</v>
      </c>
      <c r="M31" s="185">
        <v>46120154.240000002</v>
      </c>
      <c r="N31" s="185">
        <v>64600416.460000008</v>
      </c>
      <c r="O31" s="185">
        <v>16576084.49</v>
      </c>
      <c r="P31" s="185">
        <v>78290983.929999992</v>
      </c>
      <c r="Q31" s="185">
        <v>721300095.2700001</v>
      </c>
    </row>
    <row r="32" spans="2:25" x14ac:dyDescent="0.25">
      <c r="B32" s="36" t="s">
        <v>34</v>
      </c>
      <c r="C32" s="177">
        <v>773653495</v>
      </c>
      <c r="D32" s="177">
        <v>571113771.58999991</v>
      </c>
      <c r="E32" s="185">
        <v>22271424.069999997</v>
      </c>
      <c r="F32" s="185">
        <v>34722401.280000001</v>
      </c>
      <c r="G32" s="185">
        <v>38772712.359999999</v>
      </c>
      <c r="H32" s="185">
        <v>50997171.909999996</v>
      </c>
      <c r="I32" s="185">
        <v>67869405.590000004</v>
      </c>
      <c r="J32" s="185">
        <v>57620162.349999987</v>
      </c>
      <c r="K32" s="185">
        <v>32557468.280000001</v>
      </c>
      <c r="L32" s="185">
        <v>33552435.82</v>
      </c>
      <c r="M32" s="185">
        <v>33754116.240000002</v>
      </c>
      <c r="N32" s="185">
        <v>68830505.059999987</v>
      </c>
      <c r="O32" s="185">
        <v>25742953.960000001</v>
      </c>
      <c r="P32" s="185">
        <v>99772172.460000023</v>
      </c>
      <c r="Q32" s="185">
        <v>566462929.38000011</v>
      </c>
    </row>
    <row r="33" spans="2:25" x14ac:dyDescent="0.25">
      <c r="B33" s="36" t="s">
        <v>35</v>
      </c>
      <c r="C33" s="177">
        <v>500480110</v>
      </c>
      <c r="D33" s="177">
        <v>607342808.5</v>
      </c>
      <c r="E33" s="185">
        <v>42786778.75</v>
      </c>
      <c r="F33" s="185">
        <v>40353074.859999999</v>
      </c>
      <c r="G33" s="185">
        <v>58599259.109999999</v>
      </c>
      <c r="H33" s="185">
        <v>54197300.640000001</v>
      </c>
      <c r="I33" s="185">
        <v>45837180.82</v>
      </c>
      <c r="J33" s="185">
        <v>44764405.649999999</v>
      </c>
      <c r="K33" s="185">
        <v>41738677.560000002</v>
      </c>
      <c r="L33" s="185">
        <v>45583045.060000002</v>
      </c>
      <c r="M33" s="185">
        <v>43850767.419999994</v>
      </c>
      <c r="N33" s="185">
        <v>69438412.679999992</v>
      </c>
      <c r="O33" s="185">
        <v>48048319.469999999</v>
      </c>
      <c r="P33" s="185">
        <v>72145446.480000004</v>
      </c>
      <c r="Q33" s="185">
        <v>607342668.5</v>
      </c>
    </row>
    <row r="34" spans="2:25" x14ac:dyDescent="0.25">
      <c r="B34" s="38" t="s">
        <v>36</v>
      </c>
      <c r="C34" s="176">
        <v>30082188216</v>
      </c>
      <c r="D34" s="176">
        <v>21660441857.43</v>
      </c>
      <c r="E34" s="176">
        <v>1855632809.7199998</v>
      </c>
      <c r="F34" s="176">
        <v>1670266876.6300001</v>
      </c>
      <c r="G34" s="176">
        <v>2176444496.9000001</v>
      </c>
      <c r="H34" s="176">
        <v>723625665.6400001</v>
      </c>
      <c r="I34" s="176">
        <v>970455093.29999995</v>
      </c>
      <c r="J34" s="176">
        <v>5695146591.0699997</v>
      </c>
      <c r="K34" s="176">
        <v>863208606.34000003</v>
      </c>
      <c r="L34" s="176">
        <v>1410845576.0799999</v>
      </c>
      <c r="M34" s="176">
        <v>2165851090</v>
      </c>
      <c r="N34" s="176">
        <v>704981563.51999998</v>
      </c>
      <c r="O34" s="176">
        <v>974743111.13999987</v>
      </c>
      <c r="P34" s="176">
        <v>2409240376.2399998</v>
      </c>
      <c r="Q34" s="176">
        <v>21620441856.580002</v>
      </c>
      <c r="R34" s="37"/>
      <c r="S34" s="37"/>
      <c r="T34" s="37"/>
      <c r="U34" s="37"/>
      <c r="V34" s="37"/>
      <c r="W34" s="37"/>
      <c r="X34" s="37"/>
      <c r="Y34" s="37"/>
    </row>
    <row r="35" spans="2:25" x14ac:dyDescent="0.25">
      <c r="B35" s="36" t="s">
        <v>37</v>
      </c>
      <c r="C35" s="177">
        <v>30082188216</v>
      </c>
      <c r="D35" s="177">
        <v>21660441857.43</v>
      </c>
      <c r="E35" s="185">
        <v>1855632809.7199998</v>
      </c>
      <c r="F35" s="185">
        <v>1670266876.6300001</v>
      </c>
      <c r="G35" s="185">
        <v>2176444496.9000001</v>
      </c>
      <c r="H35" s="185">
        <v>723625665.6400001</v>
      </c>
      <c r="I35" s="185">
        <v>970455093.29999995</v>
      </c>
      <c r="J35" s="185">
        <v>5695146591.0699997</v>
      </c>
      <c r="K35" s="185">
        <v>863208606.34000003</v>
      </c>
      <c r="L35" s="185">
        <v>1410845576.0799999</v>
      </c>
      <c r="M35" s="185">
        <v>2165851090</v>
      </c>
      <c r="N35" s="185">
        <v>704981563.51999998</v>
      </c>
      <c r="O35" s="185">
        <v>974743111.13999987</v>
      </c>
      <c r="P35" s="185">
        <v>2409240376.2399998</v>
      </c>
      <c r="Q35" s="185">
        <v>21620441856.580002</v>
      </c>
    </row>
    <row r="36" spans="2:25" x14ac:dyDescent="0.25">
      <c r="B36" s="38" t="s">
        <v>38</v>
      </c>
      <c r="C36" s="176">
        <v>1883714922</v>
      </c>
      <c r="D36" s="176">
        <v>1650015397.54</v>
      </c>
      <c r="E36" s="176">
        <v>74165228.909999996</v>
      </c>
      <c r="F36" s="176">
        <v>95315158.009999976</v>
      </c>
      <c r="G36" s="176">
        <v>88525052.820000008</v>
      </c>
      <c r="H36" s="176">
        <v>95521029.890000015</v>
      </c>
      <c r="I36" s="176">
        <v>82093423.500000015</v>
      </c>
      <c r="J36" s="176">
        <v>91707674.050000027</v>
      </c>
      <c r="K36" s="176">
        <v>552523142.51000011</v>
      </c>
      <c r="L36" s="176">
        <v>75262257.410000011</v>
      </c>
      <c r="M36" s="176">
        <v>88495724.61999999</v>
      </c>
      <c r="N36" s="176">
        <v>82423428.760000005</v>
      </c>
      <c r="O36" s="176">
        <v>87689976.879999995</v>
      </c>
      <c r="P36" s="176">
        <v>187064785.16000003</v>
      </c>
      <c r="Q36" s="176">
        <v>1600786882.5200002</v>
      </c>
      <c r="R36" s="37"/>
      <c r="S36" s="37"/>
      <c r="T36" s="37"/>
      <c r="U36" s="37"/>
      <c r="V36" s="37"/>
      <c r="W36" s="37"/>
      <c r="X36" s="37"/>
      <c r="Y36" s="37"/>
    </row>
    <row r="37" spans="2:25" x14ac:dyDescent="0.25">
      <c r="B37" s="36" t="s">
        <v>39</v>
      </c>
      <c r="C37" s="177">
        <v>1160245345</v>
      </c>
      <c r="D37" s="177">
        <v>1344573306.0899999</v>
      </c>
      <c r="E37" s="185">
        <v>45515462.70000001</v>
      </c>
      <c r="F37" s="185">
        <v>87262688.049999982</v>
      </c>
      <c r="G37" s="185">
        <v>55504202.550000019</v>
      </c>
      <c r="H37" s="185">
        <v>53798703.210000008</v>
      </c>
      <c r="I37" s="185">
        <v>66711944.370000012</v>
      </c>
      <c r="J37" s="185">
        <v>60815776.830000028</v>
      </c>
      <c r="K37" s="185">
        <v>533089526.39000005</v>
      </c>
      <c r="L37" s="185">
        <v>63276784.730000012</v>
      </c>
      <c r="M37" s="185">
        <v>73180535.519999996</v>
      </c>
      <c r="N37" s="185">
        <v>73912826.400000006</v>
      </c>
      <c r="O37" s="185">
        <v>73024914.819999993</v>
      </c>
      <c r="P37" s="185">
        <v>129266944.05999999</v>
      </c>
      <c r="Q37" s="185">
        <v>1315360309.6300004</v>
      </c>
    </row>
    <row r="38" spans="2:25" x14ac:dyDescent="0.25">
      <c r="B38" s="36" t="s">
        <v>40</v>
      </c>
      <c r="C38" s="177">
        <v>723469577</v>
      </c>
      <c r="D38" s="177">
        <v>305442091.44999999</v>
      </c>
      <c r="E38" s="185">
        <v>28649766.209999997</v>
      </c>
      <c r="F38" s="185">
        <v>8052469.96</v>
      </c>
      <c r="G38" s="185">
        <v>33020850.270000003</v>
      </c>
      <c r="H38" s="185">
        <v>41722326.680000007</v>
      </c>
      <c r="I38" s="185">
        <v>15381479.129999999</v>
      </c>
      <c r="J38" s="185">
        <v>30891897.219999999</v>
      </c>
      <c r="K38" s="185">
        <v>19433616.120000005</v>
      </c>
      <c r="L38" s="185">
        <v>11985472.680000002</v>
      </c>
      <c r="M38" s="185">
        <v>15315189.1</v>
      </c>
      <c r="N38" s="185">
        <v>8510602.3599999994</v>
      </c>
      <c r="O38" s="185">
        <v>14665062.060000001</v>
      </c>
      <c r="P38" s="185">
        <v>57797841.100000031</v>
      </c>
      <c r="Q38" s="185">
        <v>285426572.89000005</v>
      </c>
    </row>
    <row r="39" spans="2:25" x14ac:dyDescent="0.25">
      <c r="B39" s="149" t="s">
        <v>45</v>
      </c>
      <c r="C39" s="180">
        <v>259782593681.00003</v>
      </c>
      <c r="D39" s="180">
        <v>304923772821.34998</v>
      </c>
      <c r="E39" s="188">
        <v>19150792459.189999</v>
      </c>
      <c r="F39" s="189">
        <v>23359202576.319996</v>
      </c>
      <c r="G39" s="190">
        <v>27910787853.870003</v>
      </c>
      <c r="H39" s="188">
        <v>22358309773.030003</v>
      </c>
      <c r="I39" s="189">
        <v>21343261299.719997</v>
      </c>
      <c r="J39" s="190">
        <v>26483327645.680004</v>
      </c>
      <c r="K39" s="188">
        <v>20543741304.539997</v>
      </c>
      <c r="L39" s="189">
        <v>20453335040.849998</v>
      </c>
      <c r="M39" s="190">
        <v>21995114300.559998</v>
      </c>
      <c r="N39" s="188">
        <v>20229914573.360001</v>
      </c>
      <c r="O39" s="189">
        <v>17500336403.209999</v>
      </c>
      <c r="P39" s="190">
        <v>62867656914.720009</v>
      </c>
      <c r="Q39" s="181">
        <v>304195780145.04999</v>
      </c>
    </row>
    <row r="40" spans="2:25" x14ac:dyDescent="0.25">
      <c r="C40" s="77"/>
      <c r="D40" s="77"/>
      <c r="E40" s="89"/>
      <c r="F40" s="89"/>
      <c r="G40" s="89"/>
      <c r="H40" s="89"/>
      <c r="I40" s="89"/>
      <c r="J40" s="89"/>
      <c r="K40" s="89"/>
      <c r="L40" s="89"/>
      <c r="M40" s="89"/>
      <c r="N40" s="89"/>
      <c r="O40" s="89"/>
      <c r="P40" s="89"/>
      <c r="Q40" s="89"/>
    </row>
    <row r="41" spans="2:25" x14ac:dyDescent="0.25">
      <c r="B41" s="149" t="s">
        <v>46</v>
      </c>
      <c r="C41" s="200"/>
      <c r="D41" s="200"/>
      <c r="E41" s="191"/>
      <c r="F41" s="192"/>
      <c r="G41" s="193"/>
      <c r="H41" s="191"/>
      <c r="I41" s="192"/>
      <c r="J41" s="193"/>
      <c r="K41" s="191"/>
      <c r="L41" s="192"/>
      <c r="M41" s="193"/>
      <c r="N41" s="191"/>
      <c r="O41" s="192"/>
      <c r="P41" s="193"/>
      <c r="Q41" s="194"/>
    </row>
    <row r="42" spans="2:25" x14ac:dyDescent="0.25">
      <c r="B42" s="38" t="s">
        <v>11</v>
      </c>
      <c r="C42" s="176">
        <v>50134121</v>
      </c>
      <c r="D42" s="176">
        <v>4509030354</v>
      </c>
      <c r="E42" s="176">
        <v>4175914.95</v>
      </c>
      <c r="F42" s="176">
        <v>4175914.95</v>
      </c>
      <c r="G42" s="176">
        <v>4178118.9000000004</v>
      </c>
      <c r="H42" s="176">
        <v>4175914.95</v>
      </c>
      <c r="I42" s="176">
        <v>4175914.95</v>
      </c>
      <c r="J42" s="176">
        <v>4175914.95</v>
      </c>
      <c r="K42" s="176">
        <v>4175914.95</v>
      </c>
      <c r="L42" s="176">
        <v>4175914.95</v>
      </c>
      <c r="M42" s="176">
        <v>4175914.95</v>
      </c>
      <c r="N42" s="176">
        <v>4175914.95</v>
      </c>
      <c r="O42" s="176">
        <v>568018132.5</v>
      </c>
      <c r="P42" s="176">
        <v>3894869000</v>
      </c>
      <c r="Q42" s="176">
        <v>4504648485.9499998</v>
      </c>
      <c r="R42" s="54"/>
      <c r="S42" s="37"/>
      <c r="T42" s="37"/>
      <c r="U42" s="37"/>
      <c r="V42" s="37"/>
      <c r="W42" s="37"/>
      <c r="X42" s="37"/>
      <c r="Y42" s="37"/>
    </row>
    <row r="43" spans="2:25" x14ac:dyDescent="0.25">
      <c r="B43" s="36" t="s">
        <v>12</v>
      </c>
      <c r="C43" s="179">
        <v>0</v>
      </c>
      <c r="D43" s="177">
        <v>4467269000</v>
      </c>
      <c r="E43" s="89">
        <v>0</v>
      </c>
      <c r="F43" s="89">
        <v>0</v>
      </c>
      <c r="G43" s="89">
        <v>0</v>
      </c>
      <c r="H43" s="89">
        <v>0</v>
      </c>
      <c r="I43" s="89">
        <v>0</v>
      </c>
      <c r="J43" s="89">
        <v>0</v>
      </c>
      <c r="K43" s="89">
        <v>0</v>
      </c>
      <c r="L43" s="89">
        <v>0</v>
      </c>
      <c r="M43" s="89">
        <v>0</v>
      </c>
      <c r="N43" s="89">
        <v>0</v>
      </c>
      <c r="O43" s="185">
        <v>568018132.5</v>
      </c>
      <c r="P43" s="185">
        <v>3894869000</v>
      </c>
      <c r="Q43" s="185">
        <v>4462887132.5</v>
      </c>
      <c r="R43" s="35"/>
    </row>
    <row r="44" spans="2:25" x14ac:dyDescent="0.25">
      <c r="B44" s="36" t="s">
        <v>13</v>
      </c>
      <c r="C44" s="177">
        <v>50134121</v>
      </c>
      <c r="D44" s="177">
        <v>41761354</v>
      </c>
      <c r="E44" s="185">
        <v>4175914.95</v>
      </c>
      <c r="F44" s="185">
        <v>4175914.95</v>
      </c>
      <c r="G44" s="185">
        <v>4178118.9000000004</v>
      </c>
      <c r="H44" s="185">
        <v>4175914.95</v>
      </c>
      <c r="I44" s="185">
        <v>4175914.95</v>
      </c>
      <c r="J44" s="185">
        <v>4175914.95</v>
      </c>
      <c r="K44" s="185">
        <v>4175914.95</v>
      </c>
      <c r="L44" s="185">
        <v>4175914.95</v>
      </c>
      <c r="M44" s="185">
        <v>4175914.95</v>
      </c>
      <c r="N44" s="185">
        <v>4175914.95</v>
      </c>
      <c r="O44" s="89">
        <v>0</v>
      </c>
      <c r="P44" s="89">
        <v>0</v>
      </c>
      <c r="Q44" s="185">
        <v>41761353.450000003</v>
      </c>
      <c r="R44" s="35"/>
    </row>
    <row r="45" spans="2:25" x14ac:dyDescent="0.25">
      <c r="B45" s="38" t="s">
        <v>16</v>
      </c>
      <c r="C45" s="176">
        <v>1000000</v>
      </c>
      <c r="D45" s="176">
        <v>446000</v>
      </c>
      <c r="E45" s="178">
        <v>0</v>
      </c>
      <c r="F45" s="176">
        <v>60800.97</v>
      </c>
      <c r="G45" s="176">
        <v>110222.65</v>
      </c>
      <c r="H45" s="176">
        <v>45884.31</v>
      </c>
      <c r="I45" s="178">
        <v>0</v>
      </c>
      <c r="J45" s="176">
        <v>121670.47</v>
      </c>
      <c r="K45" s="176">
        <v>106787.99</v>
      </c>
      <c r="L45" s="178">
        <v>0</v>
      </c>
      <c r="M45" s="178">
        <v>0</v>
      </c>
      <c r="N45" s="178">
        <v>0</v>
      </c>
      <c r="O45" s="178">
        <v>0</v>
      </c>
      <c r="P45" s="178">
        <v>0</v>
      </c>
      <c r="Q45" s="176">
        <v>445366.39</v>
      </c>
      <c r="R45" s="54"/>
      <c r="S45" s="37"/>
      <c r="T45" s="37"/>
      <c r="U45" s="37"/>
      <c r="V45" s="37"/>
      <c r="W45" s="37"/>
      <c r="X45" s="37"/>
      <c r="Y45" s="37"/>
    </row>
    <row r="46" spans="2:25" x14ac:dyDescent="0.25">
      <c r="B46" s="36" t="s">
        <v>20</v>
      </c>
      <c r="C46" s="177">
        <v>1000000</v>
      </c>
      <c r="D46" s="177">
        <v>446000</v>
      </c>
      <c r="E46" s="89">
        <v>0</v>
      </c>
      <c r="F46" s="185">
        <v>60800.97</v>
      </c>
      <c r="G46" s="185">
        <v>110222.65</v>
      </c>
      <c r="H46" s="185">
        <v>45884.31</v>
      </c>
      <c r="I46" s="89">
        <v>0</v>
      </c>
      <c r="J46" s="185">
        <v>121670.47</v>
      </c>
      <c r="K46" s="185">
        <v>106787.99</v>
      </c>
      <c r="L46" s="89">
        <v>0</v>
      </c>
      <c r="M46" s="89">
        <v>0</v>
      </c>
      <c r="N46" s="89">
        <v>0</v>
      </c>
      <c r="O46" s="89">
        <v>0</v>
      </c>
      <c r="P46" s="89">
        <v>0</v>
      </c>
      <c r="Q46" s="185">
        <v>445366.39</v>
      </c>
      <c r="R46" s="35"/>
    </row>
    <row r="47" spans="2:25" x14ac:dyDescent="0.25">
      <c r="B47" s="38" t="s">
        <v>41</v>
      </c>
      <c r="C47" s="176">
        <v>41055482750</v>
      </c>
      <c r="D47" s="178">
        <v>0</v>
      </c>
      <c r="E47" s="184">
        <v>1986569540.6500001</v>
      </c>
      <c r="F47" s="184">
        <v>5199734188.9799995</v>
      </c>
      <c r="G47" s="184">
        <v>1945483488.8199999</v>
      </c>
      <c r="H47" s="184">
        <v>1716616630.24</v>
      </c>
      <c r="I47" s="184">
        <v>2224231436.52</v>
      </c>
      <c r="J47" s="184">
        <v>2515393035.9900002</v>
      </c>
      <c r="K47" s="184">
        <v>2948161540.6100001</v>
      </c>
      <c r="L47" s="184">
        <v>3676527966.4899998</v>
      </c>
      <c r="M47" s="184">
        <v>2951175851.5999999</v>
      </c>
      <c r="N47" s="184">
        <v>1973556275.9000001</v>
      </c>
      <c r="O47" s="184">
        <v>2329833234.5899997</v>
      </c>
      <c r="P47" s="184">
        <v>2156618941.4899998</v>
      </c>
      <c r="Q47" s="184">
        <v>31623902131.880001</v>
      </c>
      <c r="R47" s="54"/>
      <c r="S47" s="37"/>
      <c r="T47" s="37"/>
      <c r="U47" s="37"/>
      <c r="V47" s="37"/>
      <c r="W47" s="37"/>
      <c r="X47" s="37"/>
      <c r="Y47" s="37"/>
    </row>
    <row r="48" spans="2:25" x14ac:dyDescent="0.25">
      <c r="B48" s="36" t="s">
        <v>42</v>
      </c>
      <c r="C48" s="177">
        <v>41055482750</v>
      </c>
      <c r="D48" s="177">
        <v>37178573750</v>
      </c>
      <c r="E48" s="185">
        <v>1986569540.6500001</v>
      </c>
      <c r="F48" s="185">
        <v>5199734188.9799995</v>
      </c>
      <c r="G48" s="185">
        <v>1945483488.8199999</v>
      </c>
      <c r="H48" s="185">
        <v>1716616630.24</v>
      </c>
      <c r="I48" s="185">
        <v>2224231436.52</v>
      </c>
      <c r="J48" s="185">
        <v>2515393035.9900002</v>
      </c>
      <c r="K48" s="185">
        <v>2948161540.6100001</v>
      </c>
      <c r="L48" s="185">
        <v>3676527966.4899998</v>
      </c>
      <c r="M48" s="185">
        <v>2951175851.5999999</v>
      </c>
      <c r="N48" s="185">
        <v>1973556275.9000001</v>
      </c>
      <c r="O48" s="185">
        <v>2329833234.5899997</v>
      </c>
      <c r="P48" s="185">
        <v>2156618941.4899998</v>
      </c>
      <c r="Q48" s="185">
        <v>31623902131.880001</v>
      </c>
      <c r="R48" s="35"/>
    </row>
    <row r="49" spans="2:17" x14ac:dyDescent="0.25">
      <c r="B49" s="149" t="s">
        <v>47</v>
      </c>
      <c r="C49" s="180">
        <v>41106616871.000008</v>
      </c>
      <c r="D49" s="180">
        <v>4509476354</v>
      </c>
      <c r="E49" s="188">
        <v>1990745455.6000001</v>
      </c>
      <c r="F49" s="189">
        <v>5203970904.8999996</v>
      </c>
      <c r="G49" s="190">
        <v>1949771830.3700001</v>
      </c>
      <c r="H49" s="188">
        <v>1720838429.4999998</v>
      </c>
      <c r="I49" s="189">
        <v>2228407351.4699998</v>
      </c>
      <c r="J49" s="190">
        <v>2519690621.4099998</v>
      </c>
      <c r="K49" s="188">
        <v>2952444243.5500002</v>
      </c>
      <c r="L49" s="189">
        <v>3680703881.4399996</v>
      </c>
      <c r="M49" s="190">
        <v>2955351766.5499997</v>
      </c>
      <c r="N49" s="188">
        <v>1977732190.8500004</v>
      </c>
      <c r="O49" s="189">
        <v>2897851367.0899997</v>
      </c>
      <c r="P49" s="190">
        <v>6051487941.4900007</v>
      </c>
      <c r="Q49" s="181">
        <v>36128995984.220001</v>
      </c>
    </row>
    <row r="50" spans="2:17" x14ac:dyDescent="0.25">
      <c r="C50" s="77"/>
      <c r="D50" s="77"/>
      <c r="E50" s="89"/>
      <c r="F50" s="89"/>
      <c r="G50" s="89"/>
      <c r="H50" s="89"/>
      <c r="I50" s="89"/>
      <c r="J50" s="89"/>
      <c r="K50" s="89"/>
      <c r="L50" s="89"/>
      <c r="M50" s="89"/>
      <c r="N50" s="89"/>
      <c r="O50" s="89"/>
      <c r="P50" s="89"/>
      <c r="Q50" s="89"/>
    </row>
    <row r="51" spans="2:17" x14ac:dyDescent="0.25">
      <c r="B51" s="149" t="s">
        <v>48</v>
      </c>
      <c r="C51" s="180">
        <v>300889210552.00006</v>
      </c>
      <c r="D51" s="180">
        <v>309433249175.34998</v>
      </c>
      <c r="E51" s="188">
        <v>21141537914.789997</v>
      </c>
      <c r="F51" s="189">
        <v>28563173481.219994</v>
      </c>
      <c r="G51" s="190">
        <v>29860559684.240002</v>
      </c>
      <c r="H51" s="188">
        <v>24079148202.530003</v>
      </c>
      <c r="I51" s="189">
        <v>23571668651.189999</v>
      </c>
      <c r="J51" s="190">
        <v>29003018267.090004</v>
      </c>
      <c r="K51" s="188">
        <v>23496185548.089996</v>
      </c>
      <c r="L51" s="189">
        <v>24134038922.289997</v>
      </c>
      <c r="M51" s="190">
        <v>24950466067.110001</v>
      </c>
      <c r="N51" s="188">
        <v>22207646764.210003</v>
      </c>
      <c r="O51" s="189">
        <v>20398187770.299999</v>
      </c>
      <c r="P51" s="190">
        <v>68919144856.210007</v>
      </c>
      <c r="Q51" s="181">
        <v>340324776129.26996</v>
      </c>
    </row>
    <row r="52" spans="2:17" x14ac:dyDescent="0.25">
      <c r="B52" s="34" t="s">
        <v>49</v>
      </c>
      <c r="E52" s="48"/>
      <c r="G52" s="26"/>
    </row>
    <row r="53" spans="2:17" x14ac:dyDescent="0.25">
      <c r="B53" s="34" t="s">
        <v>78</v>
      </c>
      <c r="E53" s="47"/>
      <c r="F53" s="47"/>
      <c r="G53" s="47"/>
    </row>
    <row r="54" spans="2:17" x14ac:dyDescent="0.25">
      <c r="B54" s="34" t="s">
        <v>51</v>
      </c>
      <c r="E54" s="47"/>
      <c r="F54" s="47"/>
      <c r="G54" s="47"/>
    </row>
    <row r="55" spans="2:17" x14ac:dyDescent="0.25">
      <c r="B55" s="34" t="s">
        <v>52</v>
      </c>
      <c r="E55" s="47"/>
      <c r="F55" s="47"/>
      <c r="G55" s="47"/>
    </row>
    <row r="56" spans="2:17" x14ac:dyDescent="0.25">
      <c r="B56" s="34" t="s">
        <v>53</v>
      </c>
      <c r="E56" s="47"/>
      <c r="F56" s="47"/>
      <c r="G56" s="47"/>
    </row>
    <row r="57" spans="2:17" x14ac:dyDescent="0.25">
      <c r="B57" s="34" t="s">
        <v>54</v>
      </c>
      <c r="E57" s="47"/>
      <c r="F57" s="47"/>
      <c r="G57" s="47"/>
    </row>
  </sheetData>
  <mergeCells count="8">
    <mergeCell ref="B2:Q2"/>
    <mergeCell ref="B3:Q3"/>
    <mergeCell ref="B4:Q4"/>
    <mergeCell ref="B5:Q5"/>
    <mergeCell ref="B7:B8"/>
    <mergeCell ref="C7:C8"/>
    <mergeCell ref="D7:D8"/>
    <mergeCell ref="E7:Q7"/>
  </mergeCells>
  <printOptions horizontalCentered="1"/>
  <pageMargins left="0.38" right="0.33" top="0.57999999999999996" bottom="0.44"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7778-E66C-4B93-937C-59CE4EAAC8CB}">
  <sheetPr codeName="Hoja6">
    <pageSetUpPr fitToPage="1"/>
  </sheetPr>
  <dimension ref="A1:Y56"/>
  <sheetViews>
    <sheetView showGridLines="0" zoomScale="89" zoomScaleNormal="89" workbookViewId="0">
      <selection activeCell="C9" sqref="C9"/>
    </sheetView>
  </sheetViews>
  <sheetFormatPr defaultColWidth="11.42578125" defaultRowHeight="15" x14ac:dyDescent="0.25"/>
  <cols>
    <col min="1" max="1" width="8.140625" customWidth="1"/>
    <col min="2" max="2" width="54.7109375" bestFit="1" customWidth="1"/>
    <col min="3" max="4" width="15.4257812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79</v>
      </c>
      <c r="C6" s="43"/>
      <c r="D6" s="42"/>
      <c r="E6" s="51"/>
      <c r="F6" s="51"/>
      <c r="G6" s="51"/>
      <c r="H6" s="40"/>
      <c r="I6" s="40"/>
      <c r="J6" s="40"/>
      <c r="K6" s="50"/>
      <c r="L6" s="40"/>
      <c r="M6" s="40"/>
      <c r="N6" s="40"/>
      <c r="O6" s="40"/>
      <c r="P6" s="40"/>
      <c r="Q6" s="41" t="s">
        <v>5</v>
      </c>
    </row>
    <row r="7" spans="1:25" ht="19.5" customHeight="1" x14ac:dyDescent="0.25">
      <c r="A7" s="40"/>
      <c r="B7" s="320" t="s">
        <v>6</v>
      </c>
      <c r="C7" s="332" t="s">
        <v>7</v>
      </c>
      <c r="D7" s="332" t="s">
        <v>8</v>
      </c>
      <c r="E7" s="333" t="s">
        <v>9</v>
      </c>
      <c r="F7" s="333"/>
      <c r="G7" s="333"/>
      <c r="H7" s="333"/>
      <c r="I7" s="333"/>
      <c r="J7" s="333"/>
      <c r="K7" s="333"/>
      <c r="L7" s="333"/>
      <c r="M7" s="333"/>
      <c r="N7" s="333"/>
      <c r="O7" s="333"/>
      <c r="P7" s="333"/>
      <c r="Q7" s="334"/>
    </row>
    <row r="8" spans="1:25" ht="30"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56886447066</v>
      </c>
      <c r="D9" s="184">
        <v>53840990517.689995</v>
      </c>
      <c r="E9" s="184">
        <v>3348826991.0600004</v>
      </c>
      <c r="F9" s="184">
        <v>4000877262.4999986</v>
      </c>
      <c r="G9" s="184">
        <v>4764098336.840003</v>
      </c>
      <c r="H9" s="184">
        <v>3714158165.9800005</v>
      </c>
      <c r="I9" s="184">
        <v>4203875181.999999</v>
      </c>
      <c r="J9" s="184">
        <v>4388719594.6299992</v>
      </c>
      <c r="K9" s="184">
        <v>4265456425.2600002</v>
      </c>
      <c r="L9" s="184">
        <v>4192226287.4500003</v>
      </c>
      <c r="M9" s="184">
        <v>3869262864.3499994</v>
      </c>
      <c r="N9" s="184">
        <v>4390689648.2000008</v>
      </c>
      <c r="O9" s="184">
        <v>4197762786.8500004</v>
      </c>
      <c r="P9" s="184">
        <v>7803253550.7199993</v>
      </c>
      <c r="Q9" s="184">
        <v>53139207095.839996</v>
      </c>
      <c r="R9" s="37"/>
      <c r="S9" s="37"/>
      <c r="T9" s="37"/>
      <c r="U9" s="37"/>
      <c r="V9" s="37"/>
      <c r="W9" s="37"/>
      <c r="X9" s="37"/>
      <c r="Y9" s="37"/>
    </row>
    <row r="10" spans="1:25" x14ac:dyDescent="0.25">
      <c r="B10" s="36" t="s">
        <v>12</v>
      </c>
      <c r="C10" s="185">
        <v>32345340265</v>
      </c>
      <c r="D10" s="185">
        <v>27603117901.869995</v>
      </c>
      <c r="E10" s="185">
        <v>1772621289.0700009</v>
      </c>
      <c r="F10" s="185">
        <v>2055927448.1699991</v>
      </c>
      <c r="G10" s="185">
        <v>2331398659.1200018</v>
      </c>
      <c r="H10" s="185">
        <v>1960048795.2099998</v>
      </c>
      <c r="I10" s="185">
        <v>2123044049.3599989</v>
      </c>
      <c r="J10" s="185">
        <v>2096640868.3599994</v>
      </c>
      <c r="K10" s="185">
        <v>2237339054.1200004</v>
      </c>
      <c r="L10" s="185">
        <v>2243265219.7000003</v>
      </c>
      <c r="M10" s="185">
        <v>1880191960.8199992</v>
      </c>
      <c r="N10" s="185">
        <v>2133427671.7800012</v>
      </c>
      <c r="O10" s="185">
        <v>2317913968.4400001</v>
      </c>
      <c r="P10" s="185">
        <v>3959416536.4299998</v>
      </c>
      <c r="Q10" s="185">
        <v>27111235520.579998</v>
      </c>
    </row>
    <row r="11" spans="1:25" x14ac:dyDescent="0.25">
      <c r="B11" s="36" t="s">
        <v>13</v>
      </c>
      <c r="C11" s="185">
        <v>12599315037</v>
      </c>
      <c r="D11" s="185">
        <v>12913227342.160002</v>
      </c>
      <c r="E11" s="185">
        <v>974597593.3900001</v>
      </c>
      <c r="F11" s="185">
        <v>965525699.9000001</v>
      </c>
      <c r="G11" s="185">
        <v>1078599489.1100006</v>
      </c>
      <c r="H11" s="185">
        <v>1022933356.4000003</v>
      </c>
      <c r="I11" s="185">
        <v>1117142766.5000002</v>
      </c>
      <c r="J11" s="185">
        <v>1005560961.4700003</v>
      </c>
      <c r="K11" s="185">
        <v>1111969848.0799999</v>
      </c>
      <c r="L11" s="185">
        <v>998149927.21000016</v>
      </c>
      <c r="M11" s="185">
        <v>947981007.4200002</v>
      </c>
      <c r="N11" s="185">
        <v>978322561.46999991</v>
      </c>
      <c r="O11" s="185">
        <v>1029401870.5199999</v>
      </c>
      <c r="P11" s="185">
        <v>1504702216.5999997</v>
      </c>
      <c r="Q11" s="185">
        <v>12734887298.069996</v>
      </c>
    </row>
    <row r="12" spans="1:25" x14ac:dyDescent="0.25">
      <c r="B12" s="36" t="s">
        <v>14</v>
      </c>
      <c r="C12" s="185">
        <v>8062066736</v>
      </c>
      <c r="D12" s="185">
        <v>9057523590.7499943</v>
      </c>
      <c r="E12" s="185">
        <v>539907726.91999996</v>
      </c>
      <c r="F12" s="185">
        <v>673037911.38000011</v>
      </c>
      <c r="G12" s="185">
        <v>797965935.42000008</v>
      </c>
      <c r="H12" s="185">
        <v>642010431.90999997</v>
      </c>
      <c r="I12" s="185">
        <v>670423873.65999997</v>
      </c>
      <c r="J12" s="185">
        <v>715180977.06999993</v>
      </c>
      <c r="K12" s="185">
        <v>716976225.22000003</v>
      </c>
      <c r="L12" s="185">
        <v>654291395.72000003</v>
      </c>
      <c r="M12" s="185">
        <v>671337338.52999997</v>
      </c>
      <c r="N12" s="185">
        <v>658518782.15999997</v>
      </c>
      <c r="O12" s="185">
        <v>743684502.35000002</v>
      </c>
      <c r="P12" s="185">
        <v>1565115813.6500003</v>
      </c>
      <c r="Q12" s="185">
        <v>9048450913.9900017</v>
      </c>
    </row>
    <row r="13" spans="1:25" x14ac:dyDescent="0.25">
      <c r="B13" s="36" t="s">
        <v>15</v>
      </c>
      <c r="C13" s="185">
        <v>3879725028</v>
      </c>
      <c r="D13" s="185">
        <v>4267121682.9100003</v>
      </c>
      <c r="E13" s="185">
        <v>61700381.680000007</v>
      </c>
      <c r="F13" s="185">
        <v>306386203.05000001</v>
      </c>
      <c r="G13" s="185">
        <v>556134253.18999982</v>
      </c>
      <c r="H13" s="185">
        <v>89165582.459999993</v>
      </c>
      <c r="I13" s="185">
        <v>293264492.48000008</v>
      </c>
      <c r="J13" s="185">
        <v>571336787.73000014</v>
      </c>
      <c r="K13" s="185">
        <v>199171297.84000009</v>
      </c>
      <c r="L13" s="185">
        <v>296519744.81999999</v>
      </c>
      <c r="M13" s="185">
        <v>369752557.58000004</v>
      </c>
      <c r="N13" s="185">
        <v>620420632.78999996</v>
      </c>
      <c r="O13" s="185">
        <v>106762445.53999999</v>
      </c>
      <c r="P13" s="185">
        <v>774018984.03999996</v>
      </c>
      <c r="Q13" s="185">
        <v>4244633363.2000008</v>
      </c>
    </row>
    <row r="14" spans="1:25" x14ac:dyDescent="0.25">
      <c r="B14" s="38" t="s">
        <v>16</v>
      </c>
      <c r="C14" s="184">
        <v>131038354194.00002</v>
      </c>
      <c r="D14" s="184">
        <v>133393565100.04997</v>
      </c>
      <c r="E14" s="184">
        <v>7686583273.6000004</v>
      </c>
      <c r="F14" s="184">
        <v>8970336336.2700005</v>
      </c>
      <c r="G14" s="184">
        <v>11142942484.620001</v>
      </c>
      <c r="H14" s="184">
        <v>8710626793.4099998</v>
      </c>
      <c r="I14" s="184">
        <v>9287998689.9300022</v>
      </c>
      <c r="J14" s="184">
        <v>11551358151.300001</v>
      </c>
      <c r="K14" s="184">
        <v>10407050527.400002</v>
      </c>
      <c r="L14" s="184">
        <v>11026144290.050001</v>
      </c>
      <c r="M14" s="184">
        <v>9458284170.3200016</v>
      </c>
      <c r="N14" s="184">
        <v>10896140374.17</v>
      </c>
      <c r="O14" s="184">
        <v>13906902251.49</v>
      </c>
      <c r="P14" s="184">
        <v>16730756955.07</v>
      </c>
      <c r="Q14" s="184">
        <v>129775124297.62996</v>
      </c>
      <c r="R14" s="37"/>
      <c r="S14" s="37"/>
      <c r="T14" s="37"/>
      <c r="U14" s="37"/>
      <c r="V14" s="37"/>
      <c r="W14" s="37"/>
      <c r="X14" s="37"/>
      <c r="Y14" s="37"/>
    </row>
    <row r="15" spans="1:25" x14ac:dyDescent="0.25">
      <c r="B15" s="36" t="s">
        <v>17</v>
      </c>
      <c r="C15" s="185">
        <v>38006197027</v>
      </c>
      <c r="D15" s="185">
        <v>37871923334.030006</v>
      </c>
      <c r="E15" s="185">
        <v>2319357777</v>
      </c>
      <c r="F15" s="185">
        <v>2437859731.0099993</v>
      </c>
      <c r="G15" s="185">
        <v>3246716314.0900006</v>
      </c>
      <c r="H15" s="185">
        <v>2330682137.1599998</v>
      </c>
      <c r="I15" s="185">
        <v>2435852944.0900011</v>
      </c>
      <c r="J15" s="185">
        <v>3477787415.8999996</v>
      </c>
      <c r="K15" s="185">
        <v>2813737909.2500005</v>
      </c>
      <c r="L15" s="185">
        <v>3739674663.7700014</v>
      </c>
      <c r="M15" s="185">
        <v>2579425748.6600013</v>
      </c>
      <c r="N15" s="185">
        <v>2640400079.5100012</v>
      </c>
      <c r="O15" s="185">
        <v>3523508878.8300009</v>
      </c>
      <c r="P15" s="185">
        <v>5271070311.920002</v>
      </c>
      <c r="Q15" s="185">
        <v>36816073911.189987</v>
      </c>
    </row>
    <row r="16" spans="1:25" x14ac:dyDescent="0.25">
      <c r="B16" s="36" t="s">
        <v>18</v>
      </c>
      <c r="C16" s="185">
        <v>4766937982</v>
      </c>
      <c r="D16" s="185">
        <v>4343487250.789999</v>
      </c>
      <c r="E16" s="185">
        <v>141123931.78999996</v>
      </c>
      <c r="F16" s="185">
        <v>326466318.20999998</v>
      </c>
      <c r="G16" s="185">
        <v>398188760.17000002</v>
      </c>
      <c r="H16" s="185">
        <v>241676451.29999998</v>
      </c>
      <c r="I16" s="185">
        <v>255601650.78</v>
      </c>
      <c r="J16" s="185">
        <v>400052020.31</v>
      </c>
      <c r="K16" s="185">
        <v>264547346.29000005</v>
      </c>
      <c r="L16" s="185">
        <v>287272344.24000007</v>
      </c>
      <c r="M16" s="185">
        <v>239204949.02999997</v>
      </c>
      <c r="N16" s="185">
        <v>367453204.09999996</v>
      </c>
      <c r="O16" s="185">
        <v>418669750.50999993</v>
      </c>
      <c r="P16" s="185">
        <v>773796263.2099998</v>
      </c>
      <c r="Q16" s="185">
        <v>4114052989.9400005</v>
      </c>
    </row>
    <row r="17" spans="2:25" x14ac:dyDescent="0.25">
      <c r="B17" s="36" t="s">
        <v>19</v>
      </c>
      <c r="C17" s="185">
        <v>23751507752</v>
      </c>
      <c r="D17" s="185">
        <v>23949430572.23999</v>
      </c>
      <c r="E17" s="185">
        <v>1207991751.5500002</v>
      </c>
      <c r="F17" s="185">
        <v>1467779361.0699999</v>
      </c>
      <c r="G17" s="185">
        <v>2010746822.0899999</v>
      </c>
      <c r="H17" s="185">
        <v>1651505235.4999995</v>
      </c>
      <c r="I17" s="185">
        <v>1718225963.1699991</v>
      </c>
      <c r="J17" s="185">
        <v>2181430467.0100007</v>
      </c>
      <c r="K17" s="185">
        <v>1723849064.7299998</v>
      </c>
      <c r="L17" s="185">
        <v>2244000785.1099997</v>
      </c>
      <c r="M17" s="185">
        <v>1477074352.7</v>
      </c>
      <c r="N17" s="185">
        <v>2134330897.029999</v>
      </c>
      <c r="O17" s="185">
        <v>2094368261.8900001</v>
      </c>
      <c r="P17" s="185">
        <v>3623625229.8099976</v>
      </c>
      <c r="Q17" s="185">
        <v>23534928191.659981</v>
      </c>
    </row>
    <row r="18" spans="2:25" x14ac:dyDescent="0.25">
      <c r="B18" s="36" t="s">
        <v>20</v>
      </c>
      <c r="C18" s="185">
        <v>19066404957</v>
      </c>
      <c r="D18" s="185">
        <v>18450512760.999992</v>
      </c>
      <c r="E18" s="185">
        <v>1032683018.02</v>
      </c>
      <c r="F18" s="185">
        <v>1411198219.4100008</v>
      </c>
      <c r="G18" s="185">
        <v>1661842443.0400007</v>
      </c>
      <c r="H18" s="185">
        <v>956108914.90999961</v>
      </c>
      <c r="I18" s="185">
        <v>1515294319.8200006</v>
      </c>
      <c r="J18" s="185">
        <v>1463642485.4299998</v>
      </c>
      <c r="K18" s="185">
        <v>1225561168.2300003</v>
      </c>
      <c r="L18" s="185">
        <v>1044060776.7800002</v>
      </c>
      <c r="M18" s="185">
        <v>1447347981.8600006</v>
      </c>
      <c r="N18" s="185">
        <v>1405416495.3599999</v>
      </c>
      <c r="O18" s="185">
        <v>1824783952.5499997</v>
      </c>
      <c r="P18" s="185">
        <v>1900837007.6799998</v>
      </c>
      <c r="Q18" s="185">
        <v>16888776783.089998</v>
      </c>
    </row>
    <row r="19" spans="2:25" x14ac:dyDescent="0.25">
      <c r="B19" s="36" t="s">
        <v>21</v>
      </c>
      <c r="C19" s="185">
        <v>6687392811</v>
      </c>
      <c r="D19" s="185">
        <v>7867978001.6800003</v>
      </c>
      <c r="E19" s="185">
        <v>51349352.909999996</v>
      </c>
      <c r="F19" s="185">
        <v>165199837.86999997</v>
      </c>
      <c r="G19" s="185">
        <v>695288994.18000019</v>
      </c>
      <c r="H19" s="185">
        <v>326801261.00999999</v>
      </c>
      <c r="I19" s="185">
        <v>238665183.79999995</v>
      </c>
      <c r="J19" s="185">
        <v>1043060797.5699997</v>
      </c>
      <c r="K19" s="185">
        <v>1002758368.5899999</v>
      </c>
      <c r="L19" s="185">
        <v>563634726.53999996</v>
      </c>
      <c r="M19" s="185">
        <v>57301676.240000002</v>
      </c>
      <c r="N19" s="185">
        <v>1023264598.4199998</v>
      </c>
      <c r="O19" s="185">
        <v>2487616264.9799995</v>
      </c>
      <c r="P19" s="185">
        <v>204350351.97999999</v>
      </c>
      <c r="Q19" s="185">
        <v>7859291414.0900002</v>
      </c>
    </row>
    <row r="20" spans="2:25" x14ac:dyDescent="0.25">
      <c r="B20" s="36" t="s">
        <v>22</v>
      </c>
      <c r="C20" s="185">
        <v>6158552685</v>
      </c>
      <c r="D20" s="185">
        <v>5728545328.0200005</v>
      </c>
      <c r="E20" s="185">
        <v>78110355</v>
      </c>
      <c r="F20" s="185">
        <v>277367057.24000001</v>
      </c>
      <c r="G20" s="185">
        <v>335489693.66000003</v>
      </c>
      <c r="H20" s="185">
        <v>399649131.70999998</v>
      </c>
      <c r="I20" s="185">
        <v>319816355</v>
      </c>
      <c r="J20" s="185">
        <v>213998481.53999999</v>
      </c>
      <c r="K20" s="185">
        <v>578592346.81000006</v>
      </c>
      <c r="L20" s="185">
        <v>376476570.17000002</v>
      </c>
      <c r="M20" s="185">
        <v>823813302.32000005</v>
      </c>
      <c r="N20" s="185">
        <v>604182785.06999993</v>
      </c>
      <c r="O20" s="185">
        <v>506156635.87999994</v>
      </c>
      <c r="P20" s="185">
        <v>968331216.30000007</v>
      </c>
      <c r="Q20" s="185">
        <v>5481983930.6999998</v>
      </c>
    </row>
    <row r="21" spans="2:25" x14ac:dyDescent="0.25">
      <c r="B21" s="36" t="s">
        <v>23</v>
      </c>
      <c r="C21" s="185">
        <v>14987511410</v>
      </c>
      <c r="D21" s="185">
        <v>15152636410</v>
      </c>
      <c r="E21" s="185">
        <v>1269096784</v>
      </c>
      <c r="F21" s="185">
        <v>1278446784</v>
      </c>
      <c r="G21" s="185">
        <v>1261259284</v>
      </c>
      <c r="H21" s="185">
        <v>1274959284</v>
      </c>
      <c r="I21" s="185">
        <v>1259959284</v>
      </c>
      <c r="J21" s="185">
        <v>1249959284</v>
      </c>
      <c r="K21" s="185">
        <v>1258959284</v>
      </c>
      <c r="L21" s="185">
        <v>1249959284</v>
      </c>
      <c r="M21" s="185">
        <v>1248959284</v>
      </c>
      <c r="N21" s="185">
        <v>1275059284</v>
      </c>
      <c r="O21" s="185">
        <v>1276059284</v>
      </c>
      <c r="P21" s="185">
        <v>1249959284</v>
      </c>
      <c r="Q21" s="185">
        <v>15152636408</v>
      </c>
    </row>
    <row r="22" spans="2:25" x14ac:dyDescent="0.25">
      <c r="B22" s="36" t="s">
        <v>24</v>
      </c>
      <c r="C22" s="185">
        <v>17613849570</v>
      </c>
      <c r="D22" s="185">
        <v>20029051442.289997</v>
      </c>
      <c r="E22" s="185">
        <v>1586870303.3299997</v>
      </c>
      <c r="F22" s="185">
        <v>1606019027.4600003</v>
      </c>
      <c r="G22" s="185">
        <v>1533410173.3900001</v>
      </c>
      <c r="H22" s="185">
        <v>1529244377.8199999</v>
      </c>
      <c r="I22" s="185">
        <v>1544582989.27</v>
      </c>
      <c r="J22" s="185">
        <v>1521427199.5399997</v>
      </c>
      <c r="K22" s="185">
        <v>1539045039.5000002</v>
      </c>
      <c r="L22" s="185">
        <v>1521065139.4400001</v>
      </c>
      <c r="M22" s="185">
        <v>1585156875.5100002</v>
      </c>
      <c r="N22" s="185">
        <v>1446033030.6799994</v>
      </c>
      <c r="O22" s="185">
        <v>1775739222.8500004</v>
      </c>
      <c r="P22" s="185">
        <v>2738787290.1700006</v>
      </c>
      <c r="Q22" s="185">
        <v>19927380668.960007</v>
      </c>
    </row>
    <row r="23" spans="2:25" x14ac:dyDescent="0.25">
      <c r="B23" s="38" t="s">
        <v>25</v>
      </c>
      <c r="C23" s="184">
        <v>52977124454.000015</v>
      </c>
      <c r="D23" s="184">
        <v>64616732228.060005</v>
      </c>
      <c r="E23" s="184">
        <v>2357329291.0799999</v>
      </c>
      <c r="F23" s="184">
        <v>2544651437.6199999</v>
      </c>
      <c r="G23" s="184">
        <v>3090197977.5900011</v>
      </c>
      <c r="H23" s="184">
        <v>3624902549.46</v>
      </c>
      <c r="I23" s="184">
        <v>2593323932.9900002</v>
      </c>
      <c r="J23" s="184">
        <v>4771154955.8599997</v>
      </c>
      <c r="K23" s="184">
        <v>6274101174.289999</v>
      </c>
      <c r="L23" s="184">
        <v>4128298479.0500002</v>
      </c>
      <c r="M23" s="184">
        <v>4746345122.9199991</v>
      </c>
      <c r="N23" s="184">
        <v>6153427666.749999</v>
      </c>
      <c r="O23" s="184">
        <v>12286063780.67</v>
      </c>
      <c r="P23" s="184">
        <v>10795816686.760002</v>
      </c>
      <c r="Q23" s="184">
        <v>63365613055.040001</v>
      </c>
      <c r="R23" s="37"/>
      <c r="S23" s="37"/>
      <c r="T23" s="37"/>
      <c r="U23" s="37"/>
      <c r="V23" s="37"/>
      <c r="W23" s="37"/>
      <c r="X23" s="37"/>
      <c r="Y23" s="37"/>
    </row>
    <row r="24" spans="2:25" x14ac:dyDescent="0.25">
      <c r="B24" s="36" t="s">
        <v>26</v>
      </c>
      <c r="C24" s="185">
        <v>8029043232</v>
      </c>
      <c r="D24" s="185">
        <v>8224436858.3899956</v>
      </c>
      <c r="E24" s="185">
        <v>469319006.50999993</v>
      </c>
      <c r="F24" s="185">
        <v>457118068.87999988</v>
      </c>
      <c r="G24" s="185">
        <v>617803427.29999995</v>
      </c>
      <c r="H24" s="185">
        <v>716544192.65999985</v>
      </c>
      <c r="I24" s="185">
        <v>595463448.59000003</v>
      </c>
      <c r="J24" s="185">
        <v>649811770.78999984</v>
      </c>
      <c r="K24" s="185">
        <v>496406243.39999992</v>
      </c>
      <c r="L24" s="185">
        <v>649181228.81000006</v>
      </c>
      <c r="M24" s="185">
        <v>474865310.10999995</v>
      </c>
      <c r="N24" s="185">
        <v>845699843.36000001</v>
      </c>
      <c r="O24" s="185">
        <v>892345477.99000001</v>
      </c>
      <c r="P24" s="185">
        <v>1198862450.8699996</v>
      </c>
      <c r="Q24" s="185">
        <v>8063420469.2700014</v>
      </c>
    </row>
    <row r="25" spans="2:25" x14ac:dyDescent="0.25">
      <c r="B25" s="36" t="s">
        <v>27</v>
      </c>
      <c r="C25" s="185">
        <v>2109363292</v>
      </c>
      <c r="D25" s="185">
        <v>1878814386</v>
      </c>
      <c r="E25" s="185">
        <v>62804380.440000005</v>
      </c>
      <c r="F25" s="185">
        <v>112301869.51000001</v>
      </c>
      <c r="G25" s="185">
        <v>170682873.06999999</v>
      </c>
      <c r="H25" s="185">
        <v>104236635.78999999</v>
      </c>
      <c r="I25" s="185">
        <v>112979746.84999999</v>
      </c>
      <c r="J25" s="185">
        <v>121422022.40999998</v>
      </c>
      <c r="K25" s="185">
        <v>119711895.52999999</v>
      </c>
      <c r="L25" s="185">
        <v>112827252.73</v>
      </c>
      <c r="M25" s="185">
        <v>104762273.74999999</v>
      </c>
      <c r="N25" s="185">
        <v>351603722.38</v>
      </c>
      <c r="O25" s="185">
        <v>119936972.44</v>
      </c>
      <c r="P25" s="185">
        <v>285929488.27999997</v>
      </c>
      <c r="Q25" s="185">
        <v>1779199133.1800003</v>
      </c>
    </row>
    <row r="26" spans="2:25" x14ac:dyDescent="0.25">
      <c r="B26" s="36" t="s">
        <v>28</v>
      </c>
      <c r="C26" s="185">
        <v>1563790321</v>
      </c>
      <c r="D26" s="185">
        <v>1602607132.9299998</v>
      </c>
      <c r="E26" s="185">
        <v>44793081.479999989</v>
      </c>
      <c r="F26" s="185">
        <v>108458603.60999995</v>
      </c>
      <c r="G26" s="185">
        <v>179351357.56000003</v>
      </c>
      <c r="H26" s="185">
        <v>110016346.56</v>
      </c>
      <c r="I26" s="185">
        <v>94202492.489999995</v>
      </c>
      <c r="J26" s="185">
        <v>121186955.71000001</v>
      </c>
      <c r="K26" s="185">
        <v>180460463.05000004</v>
      </c>
      <c r="L26" s="185">
        <v>102014724.84000002</v>
      </c>
      <c r="M26" s="185">
        <v>91443095.649999991</v>
      </c>
      <c r="N26" s="185">
        <v>102121984.63999999</v>
      </c>
      <c r="O26" s="185">
        <v>114981293.58999999</v>
      </c>
      <c r="P26" s="185">
        <v>291987808.9199999</v>
      </c>
      <c r="Q26" s="185">
        <v>1541018208.1000001</v>
      </c>
    </row>
    <row r="27" spans="2:25" x14ac:dyDescent="0.25">
      <c r="B27" s="36" t="s">
        <v>29</v>
      </c>
      <c r="C27" s="185">
        <v>47065216</v>
      </c>
      <c r="D27" s="185">
        <v>220703598.55000001</v>
      </c>
      <c r="E27" s="185">
        <v>3187325.1</v>
      </c>
      <c r="F27" s="185">
        <v>3269496.66</v>
      </c>
      <c r="G27" s="185">
        <v>4477458.95</v>
      </c>
      <c r="H27" s="185">
        <v>3133910.18</v>
      </c>
      <c r="I27" s="185">
        <v>3194604.64</v>
      </c>
      <c r="J27" s="185">
        <v>3277731.5300000003</v>
      </c>
      <c r="K27" s="185">
        <v>3246103.09</v>
      </c>
      <c r="L27" s="185">
        <v>114649329</v>
      </c>
      <c r="M27" s="185">
        <v>4005960.29</v>
      </c>
      <c r="N27" s="185">
        <v>4319792.8900000006</v>
      </c>
      <c r="O27" s="185">
        <v>60588826.670000002</v>
      </c>
      <c r="P27" s="185">
        <v>7422596.9000000004</v>
      </c>
      <c r="Q27" s="185">
        <v>214773135.90000001</v>
      </c>
    </row>
    <row r="28" spans="2:25" x14ac:dyDescent="0.25">
      <c r="B28" s="36" t="s">
        <v>30</v>
      </c>
      <c r="C28" s="185">
        <v>16785414741</v>
      </c>
      <c r="D28" s="185">
        <v>20305454010.470001</v>
      </c>
      <c r="E28" s="185">
        <v>343338443.12</v>
      </c>
      <c r="F28" s="185">
        <v>596335723.46000016</v>
      </c>
      <c r="G28" s="185">
        <v>1364410974.5400009</v>
      </c>
      <c r="H28" s="185">
        <v>644256330.73000014</v>
      </c>
      <c r="I28" s="185">
        <v>768887996.69000006</v>
      </c>
      <c r="J28" s="185">
        <v>1759000993.6299999</v>
      </c>
      <c r="K28" s="185">
        <v>2132476812.769999</v>
      </c>
      <c r="L28" s="185">
        <v>1357583043.5899999</v>
      </c>
      <c r="M28" s="185">
        <v>1316862306.3799999</v>
      </c>
      <c r="N28" s="185">
        <v>2543750855.7499986</v>
      </c>
      <c r="O28" s="185">
        <v>3588288385.0300002</v>
      </c>
      <c r="P28" s="185">
        <v>3258033664.1300011</v>
      </c>
      <c r="Q28" s="185">
        <v>19673225529.819992</v>
      </c>
    </row>
    <row r="29" spans="2:25" x14ac:dyDescent="0.25">
      <c r="B29" s="36" t="s">
        <v>31</v>
      </c>
      <c r="C29" s="185">
        <v>979713447</v>
      </c>
      <c r="D29" s="185">
        <v>1042669434.0000001</v>
      </c>
      <c r="E29" s="185">
        <v>40784273.370000005</v>
      </c>
      <c r="F29" s="185">
        <v>43485170.810000002</v>
      </c>
      <c r="G29" s="185">
        <v>72383179.519999996</v>
      </c>
      <c r="H29" s="185">
        <v>60610514.790000007</v>
      </c>
      <c r="I29" s="185">
        <v>81922992.389999986</v>
      </c>
      <c r="J29" s="185">
        <v>148340876.69999999</v>
      </c>
      <c r="K29" s="185">
        <v>60789041.699999996</v>
      </c>
      <c r="L29" s="185">
        <v>116642112.08000001</v>
      </c>
      <c r="M29" s="185">
        <v>76173244.939999998</v>
      </c>
      <c r="N29" s="185">
        <v>70879482.00999999</v>
      </c>
      <c r="O29" s="185">
        <v>82961211.820000023</v>
      </c>
      <c r="P29" s="185">
        <v>162030683.29999998</v>
      </c>
      <c r="Q29" s="185">
        <v>1017002783.4300002</v>
      </c>
    </row>
    <row r="30" spans="2:25" x14ac:dyDescent="0.25">
      <c r="B30" s="36" t="s">
        <v>32</v>
      </c>
      <c r="C30" s="185">
        <v>21384390648</v>
      </c>
      <c r="D30" s="185">
        <v>29162713296.709999</v>
      </c>
      <c r="E30" s="185">
        <v>1257645729.55</v>
      </c>
      <c r="F30" s="185">
        <v>1093943496.1899998</v>
      </c>
      <c r="G30" s="185">
        <v>536661829.05999994</v>
      </c>
      <c r="H30" s="185">
        <v>1784356036.25</v>
      </c>
      <c r="I30" s="185">
        <v>775302581.83000004</v>
      </c>
      <c r="J30" s="185">
        <v>1846397143.24</v>
      </c>
      <c r="K30" s="185">
        <v>3088050748.4300003</v>
      </c>
      <c r="L30" s="185">
        <v>1536446847.76</v>
      </c>
      <c r="M30" s="185">
        <v>2452340245.4900002</v>
      </c>
      <c r="N30" s="185">
        <v>2139417476.1099999</v>
      </c>
      <c r="O30" s="185">
        <v>7329049959.6399984</v>
      </c>
      <c r="P30" s="185">
        <v>5191084043.170001</v>
      </c>
      <c r="Q30" s="185">
        <v>29030696136.719994</v>
      </c>
    </row>
    <row r="31" spans="2:25" x14ac:dyDescent="0.25">
      <c r="B31" s="36" t="s">
        <v>33</v>
      </c>
      <c r="C31" s="185">
        <v>961149060</v>
      </c>
      <c r="D31" s="185">
        <v>812090018</v>
      </c>
      <c r="E31" s="185">
        <v>54820464.020000003</v>
      </c>
      <c r="F31" s="185">
        <v>49668829.699999996</v>
      </c>
      <c r="G31" s="185">
        <v>63230287.440000005</v>
      </c>
      <c r="H31" s="185">
        <v>112878608.00999996</v>
      </c>
      <c r="I31" s="185">
        <v>61660452.379999995</v>
      </c>
      <c r="J31" s="185">
        <v>21675361.240000002</v>
      </c>
      <c r="K31" s="185">
        <v>111187960.13000001</v>
      </c>
      <c r="L31" s="185">
        <v>57972635.57</v>
      </c>
      <c r="M31" s="185">
        <v>150733592.94</v>
      </c>
      <c r="N31" s="185">
        <v>17892381.27</v>
      </c>
      <c r="O31" s="185">
        <v>21680379.59</v>
      </c>
      <c r="P31" s="185">
        <v>79454652.379999995</v>
      </c>
      <c r="Q31" s="185">
        <v>802855604.67000008</v>
      </c>
    </row>
    <row r="32" spans="2:25" x14ac:dyDescent="0.25">
      <c r="B32" s="36" t="s">
        <v>34</v>
      </c>
      <c r="C32" s="185">
        <v>598508083</v>
      </c>
      <c r="D32" s="185">
        <v>783540386.44000006</v>
      </c>
      <c r="E32" s="185">
        <v>36079810.519999996</v>
      </c>
      <c r="F32" s="185">
        <v>39411156.089999996</v>
      </c>
      <c r="G32" s="185">
        <v>40101811.109999999</v>
      </c>
      <c r="H32" s="185">
        <v>42030744.68</v>
      </c>
      <c r="I32" s="185">
        <v>39834178.650000006</v>
      </c>
      <c r="J32" s="185">
        <v>54211601.419999994</v>
      </c>
      <c r="K32" s="185">
        <v>33265414.289999995</v>
      </c>
      <c r="L32" s="185">
        <v>36767463.689999998</v>
      </c>
      <c r="M32" s="185">
        <v>29837231.93</v>
      </c>
      <c r="N32" s="185">
        <v>31617374.130000003</v>
      </c>
      <c r="O32" s="185">
        <v>34097293.520000003</v>
      </c>
      <c r="P32" s="185">
        <v>248762033.68000007</v>
      </c>
      <c r="Q32" s="185">
        <v>666016113.71000004</v>
      </c>
    </row>
    <row r="33" spans="2:25" x14ac:dyDescent="0.25">
      <c r="B33" s="36" t="s">
        <v>35</v>
      </c>
      <c r="C33" s="185">
        <v>518686414</v>
      </c>
      <c r="D33" s="185">
        <v>583703106.56999993</v>
      </c>
      <c r="E33" s="185">
        <v>44556776.969999999</v>
      </c>
      <c r="F33" s="185">
        <v>40659022.710000001</v>
      </c>
      <c r="G33" s="185">
        <v>41094779.039999999</v>
      </c>
      <c r="H33" s="185">
        <v>46839229.810000002</v>
      </c>
      <c r="I33" s="185">
        <v>59875438.479999997</v>
      </c>
      <c r="J33" s="185">
        <v>45830499.190000005</v>
      </c>
      <c r="K33" s="185">
        <v>48506491.899999999</v>
      </c>
      <c r="L33" s="185">
        <v>44213840.980000004</v>
      </c>
      <c r="M33" s="185">
        <v>45321861.439999998</v>
      </c>
      <c r="N33" s="185">
        <v>46124754.210000001</v>
      </c>
      <c r="O33" s="185">
        <v>42133980.380000003</v>
      </c>
      <c r="P33" s="185">
        <v>72249265.129999995</v>
      </c>
      <c r="Q33" s="185">
        <v>577405940.24000001</v>
      </c>
    </row>
    <row r="34" spans="2:25" x14ac:dyDescent="0.25">
      <c r="B34" s="38" t="s">
        <v>36</v>
      </c>
      <c r="C34" s="184">
        <v>40185909881</v>
      </c>
      <c r="D34" s="184">
        <v>31533536715.98</v>
      </c>
      <c r="E34" s="184">
        <v>1100868353.3599999</v>
      </c>
      <c r="F34" s="184">
        <v>1927240124.1200001</v>
      </c>
      <c r="G34" s="184">
        <v>2181229700.4900002</v>
      </c>
      <c r="H34" s="184">
        <v>1012915420.4499999</v>
      </c>
      <c r="I34" s="184">
        <v>1865612766.75</v>
      </c>
      <c r="J34" s="184">
        <v>1975703984.9999998</v>
      </c>
      <c r="K34" s="184">
        <v>1776406807.6300001</v>
      </c>
      <c r="L34" s="184">
        <v>1414406373.9799998</v>
      </c>
      <c r="M34" s="184">
        <v>1525718651.2</v>
      </c>
      <c r="N34" s="184">
        <v>1936233099.6400001</v>
      </c>
      <c r="O34" s="184">
        <v>1139454779.8200002</v>
      </c>
      <c r="P34" s="184">
        <v>13319775669.710001</v>
      </c>
      <c r="Q34" s="184">
        <v>31175565732.150002</v>
      </c>
      <c r="R34" s="37"/>
      <c r="S34" s="37"/>
      <c r="T34" s="37"/>
      <c r="U34" s="37"/>
      <c r="V34" s="37"/>
      <c r="W34" s="37"/>
      <c r="X34" s="37"/>
      <c r="Y34" s="37"/>
    </row>
    <row r="35" spans="2:25" x14ac:dyDescent="0.25">
      <c r="B35" s="36" t="s">
        <v>37</v>
      </c>
      <c r="C35" s="185">
        <v>40185909881</v>
      </c>
      <c r="D35" s="185">
        <v>31533536715.98</v>
      </c>
      <c r="E35" s="185">
        <v>1100868353.3599999</v>
      </c>
      <c r="F35" s="185">
        <v>1927240124.1200001</v>
      </c>
      <c r="G35" s="185">
        <v>2181229700.4900002</v>
      </c>
      <c r="H35" s="185">
        <v>1012915420.4499999</v>
      </c>
      <c r="I35" s="185">
        <v>1865612766.75</v>
      </c>
      <c r="J35" s="185">
        <v>1975703984.9999998</v>
      </c>
      <c r="K35" s="185">
        <v>1776406807.6300001</v>
      </c>
      <c r="L35" s="185">
        <v>1414406373.9799998</v>
      </c>
      <c r="M35" s="185">
        <v>1525718651.2</v>
      </c>
      <c r="N35" s="185">
        <v>1936233099.6400001</v>
      </c>
      <c r="O35" s="185">
        <v>1139454779.8200002</v>
      </c>
      <c r="P35" s="185">
        <v>13319775669.710001</v>
      </c>
      <c r="Q35" s="185">
        <v>31175565732.150002</v>
      </c>
    </row>
    <row r="36" spans="2:25" x14ac:dyDescent="0.25">
      <c r="B36" s="38" t="s">
        <v>38</v>
      </c>
      <c r="C36" s="184">
        <v>1703806292.0000002</v>
      </c>
      <c r="D36" s="184">
        <v>1619055803.4499996</v>
      </c>
      <c r="E36" s="184">
        <v>52360921.350000009</v>
      </c>
      <c r="F36" s="184">
        <v>60616381.149999999</v>
      </c>
      <c r="G36" s="184">
        <v>84682951.660000011</v>
      </c>
      <c r="H36" s="184">
        <v>76366812.070000008</v>
      </c>
      <c r="I36" s="184">
        <v>86704760.600000009</v>
      </c>
      <c r="J36" s="184">
        <v>96799683.030000016</v>
      </c>
      <c r="K36" s="184">
        <v>83314299.319999993</v>
      </c>
      <c r="L36" s="184">
        <v>91567673.400000006</v>
      </c>
      <c r="M36" s="184">
        <v>99461118.440000013</v>
      </c>
      <c r="N36" s="184">
        <v>88965442.190000027</v>
      </c>
      <c r="O36" s="184">
        <v>151346102.28000003</v>
      </c>
      <c r="P36" s="184">
        <v>211700485.93000001</v>
      </c>
      <c r="Q36" s="184">
        <v>1183886631.4199998</v>
      </c>
      <c r="R36" s="37"/>
      <c r="S36" s="37"/>
      <c r="T36" s="37"/>
      <c r="U36" s="37"/>
      <c r="V36" s="37"/>
      <c r="W36" s="37"/>
      <c r="X36" s="37"/>
      <c r="Y36" s="37"/>
    </row>
    <row r="37" spans="2:25" x14ac:dyDescent="0.25">
      <c r="B37" s="36" t="s">
        <v>39</v>
      </c>
      <c r="C37" s="185">
        <v>1356947239</v>
      </c>
      <c r="D37" s="185">
        <v>1333758948.5199997</v>
      </c>
      <c r="E37" s="185">
        <v>44949881.63000001</v>
      </c>
      <c r="F37" s="185">
        <v>52456787.629999995</v>
      </c>
      <c r="G37" s="185">
        <v>76157866.280000001</v>
      </c>
      <c r="H37" s="185">
        <v>68083149.640000015</v>
      </c>
      <c r="I37" s="185">
        <v>78820748.070000023</v>
      </c>
      <c r="J37" s="185">
        <v>84705201.700000018</v>
      </c>
      <c r="K37" s="185">
        <v>75517162.039999992</v>
      </c>
      <c r="L37" s="185">
        <v>82627862.890000001</v>
      </c>
      <c r="M37" s="185">
        <v>91625594.230000004</v>
      </c>
      <c r="N37" s="185">
        <v>79954432.350000039</v>
      </c>
      <c r="O37" s="185">
        <v>124078992.24000004</v>
      </c>
      <c r="P37" s="185">
        <v>182739192.68000001</v>
      </c>
      <c r="Q37" s="185">
        <v>1041716871.3799998</v>
      </c>
    </row>
    <row r="38" spans="2:25" x14ac:dyDescent="0.25">
      <c r="B38" s="36" t="s">
        <v>40</v>
      </c>
      <c r="C38" s="185">
        <v>346859053</v>
      </c>
      <c r="D38" s="185">
        <v>285296854.92999995</v>
      </c>
      <c r="E38" s="185">
        <v>7411039.7199999997</v>
      </c>
      <c r="F38" s="185">
        <v>8159593.5199999996</v>
      </c>
      <c r="G38" s="185">
        <v>8525085.3800000008</v>
      </c>
      <c r="H38" s="185">
        <v>8283662.4299999997</v>
      </c>
      <c r="I38" s="185">
        <v>7884012.5299999993</v>
      </c>
      <c r="J38" s="185">
        <v>12094481.329999998</v>
      </c>
      <c r="K38" s="185">
        <v>7797137.2800000003</v>
      </c>
      <c r="L38" s="185">
        <v>8939810.5099999998</v>
      </c>
      <c r="M38" s="185">
        <v>7835524.2100000009</v>
      </c>
      <c r="N38" s="185">
        <v>9011009.8399999999</v>
      </c>
      <c r="O38" s="185">
        <v>27267110.040000003</v>
      </c>
      <c r="P38" s="185">
        <v>28961293.25</v>
      </c>
      <c r="Q38" s="185">
        <v>142169760.03999999</v>
      </c>
    </row>
    <row r="39" spans="2:25" x14ac:dyDescent="0.25">
      <c r="B39" s="38" t="s">
        <v>41</v>
      </c>
      <c r="C39" s="196">
        <v>0</v>
      </c>
      <c r="D39" s="184">
        <v>10972253</v>
      </c>
      <c r="E39" s="196">
        <v>0</v>
      </c>
      <c r="F39" s="196">
        <v>0</v>
      </c>
      <c r="G39" s="196">
        <v>0</v>
      </c>
      <c r="H39" s="196">
        <v>0</v>
      </c>
      <c r="I39" s="196">
        <v>0</v>
      </c>
      <c r="J39" s="196">
        <v>0</v>
      </c>
      <c r="K39" s="196">
        <v>0</v>
      </c>
      <c r="L39" s="196">
        <v>0</v>
      </c>
      <c r="M39" s="196">
        <v>0</v>
      </c>
      <c r="N39" s="196">
        <v>0</v>
      </c>
      <c r="O39" s="196">
        <v>0</v>
      </c>
      <c r="P39" s="184">
        <v>10681214.609999999</v>
      </c>
      <c r="Q39" s="184">
        <v>10681214.609999999</v>
      </c>
      <c r="R39" s="37"/>
      <c r="S39" s="37"/>
      <c r="T39" s="37"/>
      <c r="U39" s="37"/>
      <c r="V39" s="37"/>
      <c r="W39" s="37"/>
      <c r="X39" s="37"/>
      <c r="Y39" s="37"/>
    </row>
    <row r="40" spans="2:25" x14ac:dyDescent="0.25">
      <c r="B40" s="36" t="s">
        <v>42</v>
      </c>
      <c r="C40" s="201">
        <v>0</v>
      </c>
      <c r="D40" s="185">
        <v>10972253</v>
      </c>
      <c r="E40" s="89">
        <v>0</v>
      </c>
      <c r="F40" s="89">
        <v>0</v>
      </c>
      <c r="G40" s="89">
        <v>0</v>
      </c>
      <c r="H40" s="89">
        <v>0</v>
      </c>
      <c r="I40" s="89">
        <v>0</v>
      </c>
      <c r="J40" s="89">
        <v>0</v>
      </c>
      <c r="K40" s="89">
        <v>0</v>
      </c>
      <c r="L40" s="89">
        <v>0</v>
      </c>
      <c r="M40" s="89">
        <v>0</v>
      </c>
      <c r="N40" s="89">
        <v>0</v>
      </c>
      <c r="O40" s="89">
        <v>0</v>
      </c>
      <c r="P40" s="185">
        <v>10681214.609999999</v>
      </c>
      <c r="Q40" s="185">
        <v>10681214.609999999</v>
      </c>
    </row>
    <row r="41" spans="2:25" x14ac:dyDescent="0.25">
      <c r="B41" s="149" t="s">
        <v>45</v>
      </c>
      <c r="C41" s="180">
        <v>282791641887</v>
      </c>
      <c r="D41" s="180">
        <v>285014852618.22998</v>
      </c>
      <c r="E41" s="188">
        <v>14545968830.450001</v>
      </c>
      <c r="F41" s="189">
        <v>17503721541.659996</v>
      </c>
      <c r="G41" s="190">
        <v>21263151451.200008</v>
      </c>
      <c r="H41" s="188">
        <v>17138969741.369997</v>
      </c>
      <c r="I41" s="189">
        <v>18037515332.270004</v>
      </c>
      <c r="J41" s="190">
        <v>22783736369.820004</v>
      </c>
      <c r="K41" s="188">
        <v>22806329233.900002</v>
      </c>
      <c r="L41" s="189">
        <v>20852643103.930004</v>
      </c>
      <c r="M41" s="190">
        <v>19699071927.229996</v>
      </c>
      <c r="N41" s="188">
        <v>23465456230.950005</v>
      </c>
      <c r="O41" s="189">
        <v>31681529701.110001</v>
      </c>
      <c r="P41" s="190">
        <v>48871984562.799995</v>
      </c>
      <c r="Q41" s="181">
        <v>278650078026.68994</v>
      </c>
    </row>
    <row r="42" spans="2:25" x14ac:dyDescent="0.25">
      <c r="C42" s="203"/>
      <c r="D42" s="201"/>
      <c r="E42" s="89"/>
      <c r="F42" s="89"/>
      <c r="G42" s="89"/>
      <c r="H42" s="89"/>
      <c r="I42" s="89"/>
      <c r="J42" s="89"/>
      <c r="K42" s="89"/>
      <c r="L42" s="89"/>
      <c r="M42" s="89"/>
      <c r="N42" s="89"/>
      <c r="O42" s="89"/>
      <c r="P42" s="89"/>
      <c r="Q42" s="89"/>
    </row>
    <row r="43" spans="2:25" x14ac:dyDescent="0.25">
      <c r="B43" s="149" t="s">
        <v>46</v>
      </c>
      <c r="C43" s="202"/>
      <c r="D43" s="202"/>
      <c r="E43" s="191"/>
      <c r="F43" s="192"/>
      <c r="G43" s="193"/>
      <c r="H43" s="191"/>
      <c r="I43" s="192"/>
      <c r="J43" s="193"/>
      <c r="K43" s="191"/>
      <c r="L43" s="192"/>
      <c r="M43" s="193"/>
      <c r="N43" s="191"/>
      <c r="O43" s="192"/>
      <c r="P43" s="193"/>
      <c r="Q43" s="194"/>
    </row>
    <row r="44" spans="2:25" x14ac:dyDescent="0.25">
      <c r="B44" s="38" t="s">
        <v>16</v>
      </c>
      <c r="C44" s="184">
        <v>695000</v>
      </c>
      <c r="D44" s="196">
        <v>0</v>
      </c>
      <c r="E44" s="87">
        <v>0</v>
      </c>
      <c r="F44" s="87">
        <v>0</v>
      </c>
      <c r="G44" s="87">
        <v>0</v>
      </c>
      <c r="H44" s="87">
        <v>0</v>
      </c>
      <c r="I44" s="87">
        <v>0</v>
      </c>
      <c r="J44" s="87">
        <v>0</v>
      </c>
      <c r="K44" s="87">
        <v>0</v>
      </c>
      <c r="L44" s="87">
        <v>0</v>
      </c>
      <c r="M44" s="87">
        <v>0</v>
      </c>
      <c r="N44" s="87">
        <v>0</v>
      </c>
      <c r="O44" s="87">
        <v>0</v>
      </c>
      <c r="P44" s="87">
        <v>0</v>
      </c>
      <c r="Q44" s="87">
        <v>0</v>
      </c>
      <c r="R44" s="37"/>
      <c r="S44" s="37"/>
      <c r="T44" s="37"/>
      <c r="U44" s="37"/>
      <c r="V44" s="37"/>
      <c r="W44" s="37"/>
      <c r="X44" s="37"/>
      <c r="Y44" s="37"/>
    </row>
    <row r="45" spans="2:25" x14ac:dyDescent="0.25">
      <c r="B45" s="36" t="s">
        <v>20</v>
      </c>
      <c r="C45" s="185">
        <v>695000</v>
      </c>
      <c r="D45" s="201">
        <v>0</v>
      </c>
      <c r="E45" s="89">
        <v>0</v>
      </c>
      <c r="F45" s="89">
        <v>0</v>
      </c>
      <c r="G45" s="89">
        <v>0</v>
      </c>
      <c r="H45" s="89">
        <v>0</v>
      </c>
      <c r="I45" s="89">
        <v>0</v>
      </c>
      <c r="J45" s="89">
        <v>0</v>
      </c>
      <c r="K45" s="89">
        <v>0</v>
      </c>
      <c r="L45" s="89">
        <v>0</v>
      </c>
      <c r="M45" s="89">
        <v>0</v>
      </c>
      <c r="N45" s="89">
        <v>0</v>
      </c>
      <c r="O45" s="89">
        <v>0</v>
      </c>
      <c r="P45" s="89">
        <v>0</v>
      </c>
      <c r="Q45" s="89">
        <v>0</v>
      </c>
    </row>
    <row r="46" spans="2:25" x14ac:dyDescent="0.25">
      <c r="B46" s="38" t="s">
        <v>41</v>
      </c>
      <c r="C46" s="184">
        <v>46207050503</v>
      </c>
      <c r="D46" s="184">
        <v>52533098723</v>
      </c>
      <c r="E46" s="184">
        <v>2953446055.6399999</v>
      </c>
      <c r="F46" s="184">
        <v>10694704018.98</v>
      </c>
      <c r="G46" s="184">
        <v>2199402344.3099999</v>
      </c>
      <c r="H46" s="184">
        <v>4372416584.6799994</v>
      </c>
      <c r="I46" s="184">
        <v>3579822486.3800001</v>
      </c>
      <c r="J46" s="184">
        <v>2914638955.5099998</v>
      </c>
      <c r="K46" s="184">
        <v>1711984918.9199998</v>
      </c>
      <c r="L46" s="184">
        <v>4612175716.0999994</v>
      </c>
      <c r="M46" s="184">
        <v>1744677472.5599999</v>
      </c>
      <c r="N46" s="184">
        <v>4308216103.7399998</v>
      </c>
      <c r="O46" s="184">
        <v>3039295501.0900002</v>
      </c>
      <c r="P46" s="184">
        <v>2004714433.2899997</v>
      </c>
      <c r="Q46" s="184">
        <v>44135494591.199997</v>
      </c>
      <c r="R46" s="37"/>
      <c r="S46" s="37"/>
      <c r="T46" s="37"/>
      <c r="U46" s="37"/>
      <c r="V46" s="37"/>
      <c r="W46" s="37"/>
      <c r="X46" s="37"/>
      <c r="Y46" s="37"/>
    </row>
    <row r="47" spans="2:25" x14ac:dyDescent="0.25">
      <c r="B47" s="36" t="s">
        <v>42</v>
      </c>
      <c r="C47" s="185">
        <v>46207050503</v>
      </c>
      <c r="D47" s="185">
        <v>52533098723</v>
      </c>
      <c r="E47" s="185">
        <v>2953446055.6399999</v>
      </c>
      <c r="F47" s="185">
        <v>10694704018.98</v>
      </c>
      <c r="G47" s="185">
        <v>2199402344.3099999</v>
      </c>
      <c r="H47" s="185">
        <v>4372416584.6799994</v>
      </c>
      <c r="I47" s="185">
        <v>3579822486.3800001</v>
      </c>
      <c r="J47" s="185">
        <v>2914638955.5099998</v>
      </c>
      <c r="K47" s="185">
        <v>1711984918.9199998</v>
      </c>
      <c r="L47" s="185">
        <v>4612175716.0999994</v>
      </c>
      <c r="M47" s="185">
        <v>1744677472.5599999</v>
      </c>
      <c r="N47" s="185">
        <v>4308216103.7399998</v>
      </c>
      <c r="O47" s="185">
        <v>3039295501.0900002</v>
      </c>
      <c r="P47" s="185">
        <v>2004714433.2899997</v>
      </c>
      <c r="Q47" s="185">
        <v>44135494591.199997</v>
      </c>
    </row>
    <row r="48" spans="2:25" x14ac:dyDescent="0.25">
      <c r="B48" s="149" t="s">
        <v>47</v>
      </c>
      <c r="C48" s="180">
        <v>46207745503</v>
      </c>
      <c r="D48" s="180">
        <v>52533098723</v>
      </c>
      <c r="E48" s="188">
        <v>2953446055.6399999</v>
      </c>
      <c r="F48" s="189">
        <v>10694704018.98</v>
      </c>
      <c r="G48" s="190">
        <v>2199402344.3099999</v>
      </c>
      <c r="H48" s="188">
        <v>4372416584.6799994</v>
      </c>
      <c r="I48" s="189">
        <v>3579822486.3800001</v>
      </c>
      <c r="J48" s="190">
        <v>2914638955.5099998</v>
      </c>
      <c r="K48" s="188">
        <v>1711984918.9199998</v>
      </c>
      <c r="L48" s="189">
        <v>4612175716.0999994</v>
      </c>
      <c r="M48" s="190">
        <v>1744677472.5599999</v>
      </c>
      <c r="N48" s="188">
        <v>4308216103.7399998</v>
      </c>
      <c r="O48" s="189">
        <v>3039295501.0900002</v>
      </c>
      <c r="P48" s="190">
        <v>2004714433.2899997</v>
      </c>
      <c r="Q48" s="181">
        <v>44135494591.199997</v>
      </c>
    </row>
    <row r="49" spans="2:17" x14ac:dyDescent="0.25">
      <c r="C49" s="201"/>
      <c r="D49" s="201"/>
      <c r="E49" s="89"/>
      <c r="F49" s="89"/>
      <c r="G49" s="89"/>
      <c r="H49" s="89"/>
      <c r="I49" s="89"/>
      <c r="J49" s="89"/>
      <c r="K49" s="89"/>
      <c r="L49" s="89"/>
      <c r="M49" s="89"/>
      <c r="N49" s="89"/>
      <c r="O49" s="89"/>
      <c r="P49" s="89"/>
      <c r="Q49" s="89"/>
    </row>
    <row r="50" spans="2:17" x14ac:dyDescent="0.25">
      <c r="B50" s="149" t="s">
        <v>48</v>
      </c>
      <c r="C50" s="180">
        <v>328999387390</v>
      </c>
      <c r="D50" s="180">
        <v>337547951341.22998</v>
      </c>
      <c r="E50" s="188">
        <v>17499414886.090004</v>
      </c>
      <c r="F50" s="189">
        <v>28198425560.639996</v>
      </c>
      <c r="G50" s="190">
        <v>23462553795.51001</v>
      </c>
      <c r="H50" s="188">
        <v>21511386326.049995</v>
      </c>
      <c r="I50" s="189">
        <v>21617337818.650002</v>
      </c>
      <c r="J50" s="190">
        <v>25698375325.330002</v>
      </c>
      <c r="K50" s="188">
        <v>24518314152.82</v>
      </c>
      <c r="L50" s="189">
        <v>25464818820.030003</v>
      </c>
      <c r="M50" s="190">
        <v>21443749399.789997</v>
      </c>
      <c r="N50" s="188">
        <v>27773672334.690002</v>
      </c>
      <c r="O50" s="189">
        <v>34720825202.200005</v>
      </c>
      <c r="P50" s="190">
        <v>50876698996.089996</v>
      </c>
      <c r="Q50" s="181">
        <v>322785572617.88995</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rintOptions horizontalCentered="1"/>
  <pageMargins left="0.42" right="0.32" top="0.57999999999999996" bottom="0.53" header="0.3" footer="0.3"/>
  <pageSetup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0C8C-FE5D-4794-9771-ED05AD28C72C}">
  <sheetPr codeName="Hoja7"/>
  <dimension ref="A1:Y56"/>
  <sheetViews>
    <sheetView showGridLines="0" zoomScale="89" zoomScaleNormal="89" workbookViewId="0">
      <selection activeCell="B6" sqref="B6"/>
    </sheetView>
  </sheetViews>
  <sheetFormatPr defaultColWidth="11.42578125" defaultRowHeight="15" x14ac:dyDescent="0.25"/>
  <cols>
    <col min="1" max="1" width="8.140625" customWidth="1"/>
    <col min="2" max="2" width="54.7109375" bestFit="1" customWidth="1"/>
    <col min="3" max="4" width="1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80</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27.7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62212172401</v>
      </c>
      <c r="D9" s="184">
        <v>58180725344.129982</v>
      </c>
      <c r="E9" s="184">
        <v>3830593652.8699999</v>
      </c>
      <c r="F9" s="184">
        <v>4856930503.420002</v>
      </c>
      <c r="G9" s="184">
        <v>5373468075.0200033</v>
      </c>
      <c r="H9" s="184">
        <v>5598847642.1500015</v>
      </c>
      <c r="I9" s="184">
        <v>4642551060.3100004</v>
      </c>
      <c r="J9" s="184">
        <v>4546968511.9000006</v>
      </c>
      <c r="K9" s="184">
        <v>3650248988.6999998</v>
      </c>
      <c r="L9" s="184">
        <v>4077001836.4300008</v>
      </c>
      <c r="M9" s="184">
        <v>3815132149.9299994</v>
      </c>
      <c r="N9" s="184">
        <v>4863579177.3799982</v>
      </c>
      <c r="O9" s="184">
        <v>5268194693.3799982</v>
      </c>
      <c r="P9" s="184">
        <v>6657462059.4099989</v>
      </c>
      <c r="Q9" s="184">
        <v>57180978350.899986</v>
      </c>
      <c r="R9" s="37"/>
      <c r="S9" s="37"/>
      <c r="T9" s="37"/>
      <c r="U9" s="37"/>
      <c r="V9" s="37"/>
      <c r="W9" s="37"/>
      <c r="X9" s="37"/>
      <c r="Y9" s="37"/>
    </row>
    <row r="10" spans="1:25" x14ac:dyDescent="0.25">
      <c r="B10" s="36" t="s">
        <v>12</v>
      </c>
      <c r="C10" s="177">
        <v>36200834730</v>
      </c>
      <c r="D10" s="177">
        <v>30148680074.039997</v>
      </c>
      <c r="E10" s="185">
        <v>1882009610.4700003</v>
      </c>
      <c r="F10" s="185">
        <v>2981630734.9100027</v>
      </c>
      <c r="G10" s="185">
        <v>3209164504.570003</v>
      </c>
      <c r="H10" s="185">
        <v>3099684040.5100021</v>
      </c>
      <c r="I10" s="185">
        <v>2255552993.0600004</v>
      </c>
      <c r="J10" s="185">
        <v>2096051183.1300006</v>
      </c>
      <c r="K10" s="185">
        <v>1807824714.8499994</v>
      </c>
      <c r="L10" s="185">
        <v>1930013624.240001</v>
      </c>
      <c r="M10" s="185">
        <v>1637730188.1599989</v>
      </c>
      <c r="N10" s="185">
        <v>2832636260.829998</v>
      </c>
      <c r="O10" s="185">
        <v>2325856427.599999</v>
      </c>
      <c r="P10" s="185">
        <v>3105050088.0799994</v>
      </c>
      <c r="Q10" s="185">
        <v>29163204370.409985</v>
      </c>
    </row>
    <row r="11" spans="1:25" x14ac:dyDescent="0.25">
      <c r="B11" s="36" t="s">
        <v>13</v>
      </c>
      <c r="C11" s="177">
        <v>12958988988</v>
      </c>
      <c r="D11" s="177">
        <v>13073985845.089998</v>
      </c>
      <c r="E11" s="185">
        <v>1042133302.7599999</v>
      </c>
      <c r="F11" s="185">
        <v>967142720.52999973</v>
      </c>
      <c r="G11" s="185">
        <v>998206215.58999979</v>
      </c>
      <c r="H11" s="185">
        <v>1168466703.2500002</v>
      </c>
      <c r="I11" s="185">
        <v>1053449240.0799996</v>
      </c>
      <c r="J11" s="185">
        <v>1276540432.1599996</v>
      </c>
      <c r="K11" s="185">
        <v>1058632814.9700003</v>
      </c>
      <c r="L11" s="185">
        <v>996248408.31999993</v>
      </c>
      <c r="M11" s="185">
        <v>1025725879.3600001</v>
      </c>
      <c r="N11" s="185">
        <v>1038208470.84</v>
      </c>
      <c r="O11" s="185">
        <v>1230795137.7699997</v>
      </c>
      <c r="P11" s="185">
        <v>1212543673.4999998</v>
      </c>
      <c r="Q11" s="185">
        <v>13068092999.129999</v>
      </c>
    </row>
    <row r="12" spans="1:25" x14ac:dyDescent="0.25">
      <c r="B12" s="36" t="s">
        <v>14</v>
      </c>
      <c r="C12" s="177">
        <v>8568552358.999999</v>
      </c>
      <c r="D12" s="177">
        <v>10350819668.439999</v>
      </c>
      <c r="E12" s="185">
        <v>601765698.66999996</v>
      </c>
      <c r="F12" s="185">
        <v>656143470.75999999</v>
      </c>
      <c r="G12" s="185">
        <v>661404306.27999997</v>
      </c>
      <c r="H12" s="185">
        <v>1183291495.97</v>
      </c>
      <c r="I12" s="185">
        <v>669465830.14000022</v>
      </c>
      <c r="J12" s="185">
        <v>732410989.75000012</v>
      </c>
      <c r="K12" s="185">
        <v>704844072.38</v>
      </c>
      <c r="L12" s="185">
        <v>716471385.62000012</v>
      </c>
      <c r="M12" s="185">
        <v>678435570.73000002</v>
      </c>
      <c r="N12" s="185">
        <v>689143369.60000002</v>
      </c>
      <c r="O12" s="185">
        <v>1059736828.8399998</v>
      </c>
      <c r="P12" s="185">
        <v>1995314103.9899995</v>
      </c>
      <c r="Q12" s="185">
        <v>10348427122.73</v>
      </c>
    </row>
    <row r="13" spans="1:25" x14ac:dyDescent="0.25">
      <c r="B13" s="36" t="s">
        <v>15</v>
      </c>
      <c r="C13" s="177">
        <v>4483796324</v>
      </c>
      <c r="D13" s="177">
        <v>4607239756.5599985</v>
      </c>
      <c r="E13" s="185">
        <v>304685040.97000003</v>
      </c>
      <c r="F13" s="185">
        <v>252013577.22</v>
      </c>
      <c r="G13" s="185">
        <v>504693048.57999998</v>
      </c>
      <c r="H13" s="185">
        <v>147405402.41999999</v>
      </c>
      <c r="I13" s="185">
        <v>664082997.02999997</v>
      </c>
      <c r="J13" s="185">
        <v>441965906.86000007</v>
      </c>
      <c r="K13" s="185">
        <v>78947386.500000015</v>
      </c>
      <c r="L13" s="185">
        <v>434268418.24999994</v>
      </c>
      <c r="M13" s="185">
        <v>473240511.68000013</v>
      </c>
      <c r="N13" s="185">
        <v>303591076.11000001</v>
      </c>
      <c r="O13" s="185">
        <v>651806299.16999996</v>
      </c>
      <c r="P13" s="185">
        <v>344554193.83999997</v>
      </c>
      <c r="Q13" s="185">
        <v>4601253858.6300011</v>
      </c>
    </row>
    <row r="14" spans="1:25" x14ac:dyDescent="0.25">
      <c r="B14" s="38" t="s">
        <v>16</v>
      </c>
      <c r="C14" s="184">
        <v>146508484650</v>
      </c>
      <c r="D14" s="184">
        <v>139521041813.11002</v>
      </c>
      <c r="E14" s="184">
        <v>8742234292.0500011</v>
      </c>
      <c r="F14" s="184">
        <v>11409479188.65</v>
      </c>
      <c r="G14" s="184">
        <v>9844156358.0699978</v>
      </c>
      <c r="H14" s="184">
        <v>12257768733.85</v>
      </c>
      <c r="I14" s="184">
        <v>10480154422.980001</v>
      </c>
      <c r="J14" s="184">
        <v>10782335897.100002</v>
      </c>
      <c r="K14" s="184">
        <v>8843382758.9099998</v>
      </c>
      <c r="L14" s="184">
        <v>9987968941.1599979</v>
      </c>
      <c r="M14" s="184">
        <v>11146180236.76</v>
      </c>
      <c r="N14" s="184">
        <v>10660212961.899998</v>
      </c>
      <c r="O14" s="184">
        <v>12873723310.410006</v>
      </c>
      <c r="P14" s="184">
        <v>21239952064.189999</v>
      </c>
      <c r="Q14" s="184">
        <v>138267549166.03</v>
      </c>
      <c r="R14" s="37"/>
      <c r="S14" s="37"/>
      <c r="T14" s="37"/>
      <c r="U14" s="37"/>
      <c r="V14" s="37"/>
      <c r="W14" s="37"/>
      <c r="X14" s="37"/>
      <c r="Y14" s="37"/>
    </row>
    <row r="15" spans="1:25" x14ac:dyDescent="0.25">
      <c r="B15" s="36" t="s">
        <v>17</v>
      </c>
      <c r="C15" s="177">
        <v>45118127214</v>
      </c>
      <c r="D15" s="177">
        <v>42197744825.700012</v>
      </c>
      <c r="E15" s="185">
        <v>2706191717.8600016</v>
      </c>
      <c r="F15" s="185">
        <v>3017547707.8600001</v>
      </c>
      <c r="G15" s="185">
        <v>2777265867.2200003</v>
      </c>
      <c r="H15" s="185">
        <v>3381785800.6600003</v>
      </c>
      <c r="I15" s="185">
        <v>3008898960.0100012</v>
      </c>
      <c r="J15" s="185">
        <v>3852168537.8000002</v>
      </c>
      <c r="K15" s="185">
        <v>3453218067.02</v>
      </c>
      <c r="L15" s="185">
        <v>3397536977.7099996</v>
      </c>
      <c r="M15" s="185">
        <v>3503015680.039999</v>
      </c>
      <c r="N15" s="185">
        <v>3030169306.3999996</v>
      </c>
      <c r="O15" s="185">
        <v>5030118314.9000025</v>
      </c>
      <c r="P15" s="185">
        <v>4696328042.4900017</v>
      </c>
      <c r="Q15" s="185">
        <v>41854244979.969994</v>
      </c>
    </row>
    <row r="16" spans="1:25" x14ac:dyDescent="0.25">
      <c r="B16" s="36" t="s">
        <v>18</v>
      </c>
      <c r="C16" s="177">
        <v>4211399845</v>
      </c>
      <c r="D16" s="177">
        <v>4929970341.1800003</v>
      </c>
      <c r="E16" s="185">
        <v>181159580.03000003</v>
      </c>
      <c r="F16" s="185">
        <v>272892990.21999997</v>
      </c>
      <c r="G16" s="185">
        <v>377717208.41000015</v>
      </c>
      <c r="H16" s="185">
        <v>491941134.04000002</v>
      </c>
      <c r="I16" s="185">
        <v>557426837.53999996</v>
      </c>
      <c r="J16" s="185">
        <v>614413020.09000003</v>
      </c>
      <c r="K16" s="185">
        <v>306690895.20999992</v>
      </c>
      <c r="L16" s="185">
        <v>521745375.06999993</v>
      </c>
      <c r="M16" s="185">
        <v>307015591.38</v>
      </c>
      <c r="N16" s="185">
        <v>261486746.79999998</v>
      </c>
      <c r="O16" s="185">
        <v>420856449.73000014</v>
      </c>
      <c r="P16" s="185">
        <v>499413717.49000013</v>
      </c>
      <c r="Q16" s="185">
        <v>4812759546.0099993</v>
      </c>
    </row>
    <row r="17" spans="2:25" x14ac:dyDescent="0.25">
      <c r="B17" s="36" t="s">
        <v>19</v>
      </c>
      <c r="C17" s="177">
        <v>32700754804</v>
      </c>
      <c r="D17" s="177">
        <v>33934667829.509991</v>
      </c>
      <c r="E17" s="185">
        <v>1742556137.5800002</v>
      </c>
      <c r="F17" s="185">
        <v>2286098712.7599993</v>
      </c>
      <c r="G17" s="185">
        <v>2466953504.5199976</v>
      </c>
      <c r="H17" s="185">
        <v>3038878241.6699991</v>
      </c>
      <c r="I17" s="185">
        <v>2260691174.6000004</v>
      </c>
      <c r="J17" s="185">
        <v>2237204734.9699998</v>
      </c>
      <c r="K17" s="185">
        <v>2061783380.5299997</v>
      </c>
      <c r="L17" s="185">
        <v>2304160795.2699995</v>
      </c>
      <c r="M17" s="185">
        <v>3151468762.7799997</v>
      </c>
      <c r="N17" s="185">
        <v>2571512905.0899992</v>
      </c>
      <c r="O17" s="185">
        <v>2676391457.9400015</v>
      </c>
      <c r="P17" s="185">
        <v>6571410908.3499975</v>
      </c>
      <c r="Q17" s="185">
        <v>33369110716.059986</v>
      </c>
    </row>
    <row r="18" spans="2:25" x14ac:dyDescent="0.25">
      <c r="B18" s="36" t="s">
        <v>20</v>
      </c>
      <c r="C18" s="177">
        <v>19541310771</v>
      </c>
      <c r="D18" s="177">
        <v>20149066244.589993</v>
      </c>
      <c r="E18" s="185">
        <v>1312991185.5700002</v>
      </c>
      <c r="F18" s="185">
        <v>1486857165.0599997</v>
      </c>
      <c r="G18" s="185">
        <v>1315249459.3299994</v>
      </c>
      <c r="H18" s="185">
        <v>2071952760.3600004</v>
      </c>
      <c r="I18" s="185">
        <v>1521508914.9300001</v>
      </c>
      <c r="J18" s="185">
        <v>1474312511.3499999</v>
      </c>
      <c r="K18" s="185">
        <v>1419605452.9799998</v>
      </c>
      <c r="L18" s="185">
        <v>1223777438.55</v>
      </c>
      <c r="M18" s="185">
        <v>1683306912.5300002</v>
      </c>
      <c r="N18" s="185">
        <v>1598599718.4599996</v>
      </c>
      <c r="O18" s="185">
        <v>1333054810.4200001</v>
      </c>
      <c r="P18" s="185">
        <v>3504300428.4899983</v>
      </c>
      <c r="Q18" s="185">
        <v>19945516758.029999</v>
      </c>
    </row>
    <row r="19" spans="2:25" x14ac:dyDescent="0.25">
      <c r="B19" s="36" t="s">
        <v>21</v>
      </c>
      <c r="C19" s="177">
        <v>7997686015</v>
      </c>
      <c r="D19" s="177">
        <v>2470866420.3299999</v>
      </c>
      <c r="E19" s="185">
        <v>344426302.50999993</v>
      </c>
      <c r="F19" s="185">
        <v>1556247814.4199996</v>
      </c>
      <c r="G19" s="185">
        <v>158609193.41000003</v>
      </c>
      <c r="H19" s="185">
        <v>456730568.49000001</v>
      </c>
      <c r="I19" s="185">
        <v>153688291</v>
      </c>
      <c r="J19" s="185">
        <v>91507291</v>
      </c>
      <c r="K19" s="185">
        <v>-1698789829.9000001</v>
      </c>
      <c r="L19" s="185">
        <v>36180424.670000009</v>
      </c>
      <c r="M19" s="185">
        <v>13707291</v>
      </c>
      <c r="N19" s="185">
        <v>17707290.999999996</v>
      </c>
      <c r="O19" s="185">
        <v>34709077.539999999</v>
      </c>
      <c r="P19" s="185">
        <v>1306142690.6500001</v>
      </c>
      <c r="Q19" s="185">
        <v>2470866405.7899995</v>
      </c>
    </row>
    <row r="20" spans="2:25" x14ac:dyDescent="0.25">
      <c r="B20" s="36" t="s">
        <v>22</v>
      </c>
      <c r="C20" s="177">
        <v>6763398706</v>
      </c>
      <c r="D20" s="177">
        <v>5846006014.8000002</v>
      </c>
      <c r="E20" s="185">
        <v>82748516.859999999</v>
      </c>
      <c r="F20" s="185">
        <v>404231462.36999995</v>
      </c>
      <c r="G20" s="185">
        <v>329156687.00000006</v>
      </c>
      <c r="H20" s="185">
        <v>409070687</v>
      </c>
      <c r="I20" s="185">
        <v>589728685</v>
      </c>
      <c r="J20" s="185">
        <v>80610353.659999982</v>
      </c>
      <c r="K20" s="185">
        <v>881483496</v>
      </c>
      <c r="L20" s="185">
        <v>93943687</v>
      </c>
      <c r="M20" s="185">
        <v>78943687</v>
      </c>
      <c r="N20" s="185">
        <v>760343686</v>
      </c>
      <c r="O20" s="185">
        <v>919206614.90999997</v>
      </c>
      <c r="P20" s="185">
        <v>1198363969.7199998</v>
      </c>
      <c r="Q20" s="185">
        <v>5827831532.5200014</v>
      </c>
    </row>
    <row r="21" spans="2:25" x14ac:dyDescent="0.25">
      <c r="B21" s="36" t="s">
        <v>23</v>
      </c>
      <c r="C21" s="177">
        <v>14986251410</v>
      </c>
      <c r="D21" s="177">
        <v>15083961227</v>
      </c>
      <c r="E21" s="185">
        <v>1248854284</v>
      </c>
      <c r="F21" s="185">
        <v>1248854284</v>
      </c>
      <c r="G21" s="185">
        <v>1283656784</v>
      </c>
      <c r="H21" s="185">
        <v>1248854284</v>
      </c>
      <c r="I21" s="185">
        <v>1261854284</v>
      </c>
      <c r="J21" s="185">
        <v>1248854284</v>
      </c>
      <c r="K21" s="185">
        <v>1271764673.3</v>
      </c>
      <c r="L21" s="185">
        <v>1248854284</v>
      </c>
      <c r="M21" s="185">
        <v>1248854284</v>
      </c>
      <c r="N21" s="185">
        <v>1275851210.74</v>
      </c>
      <c r="O21" s="185">
        <v>1248854284</v>
      </c>
      <c r="P21" s="185">
        <v>1248854284</v>
      </c>
      <c r="Q21" s="185">
        <v>15083961224.040001</v>
      </c>
    </row>
    <row r="22" spans="2:25" x14ac:dyDescent="0.25">
      <c r="B22" s="36" t="s">
        <v>24</v>
      </c>
      <c r="C22" s="177">
        <v>15189555885</v>
      </c>
      <c r="D22" s="177">
        <v>14908758910</v>
      </c>
      <c r="E22" s="185">
        <v>1123306567.6399999</v>
      </c>
      <c r="F22" s="185">
        <v>1136749051.96</v>
      </c>
      <c r="G22" s="185">
        <v>1135547654.1800003</v>
      </c>
      <c r="H22" s="185">
        <v>1158555257.6300001</v>
      </c>
      <c r="I22" s="185">
        <v>1126357275.9000001</v>
      </c>
      <c r="J22" s="185">
        <v>1183265164.23</v>
      </c>
      <c r="K22" s="185">
        <v>1147626623.77</v>
      </c>
      <c r="L22" s="185">
        <v>1161769958.8899999</v>
      </c>
      <c r="M22" s="185">
        <v>1159868028.03</v>
      </c>
      <c r="N22" s="185">
        <v>1144542097.4100001</v>
      </c>
      <c r="O22" s="185">
        <v>1210532300.9699998</v>
      </c>
      <c r="P22" s="185">
        <v>2215138022.9999995</v>
      </c>
      <c r="Q22" s="185">
        <v>14903258003.610003</v>
      </c>
    </row>
    <row r="23" spans="2:25" x14ac:dyDescent="0.25">
      <c r="B23" s="38" t="s">
        <v>25</v>
      </c>
      <c r="C23" s="184">
        <v>61749467431</v>
      </c>
      <c r="D23" s="184">
        <v>76554863533.449997</v>
      </c>
      <c r="E23" s="184">
        <v>2464194514.3900003</v>
      </c>
      <c r="F23" s="184">
        <v>7889767938.5400019</v>
      </c>
      <c r="G23" s="184">
        <v>11571786442.780001</v>
      </c>
      <c r="H23" s="184">
        <v>11031918842.190002</v>
      </c>
      <c r="I23" s="184">
        <v>9917566083.3400059</v>
      </c>
      <c r="J23" s="184">
        <v>4218405325.079999</v>
      </c>
      <c r="K23" s="184">
        <v>5389823090.6300011</v>
      </c>
      <c r="L23" s="184">
        <v>2783924420.3599987</v>
      </c>
      <c r="M23" s="184">
        <v>1724135158.9100001</v>
      </c>
      <c r="N23" s="184">
        <v>4658542622.2999983</v>
      </c>
      <c r="O23" s="184">
        <v>3566904618.0700002</v>
      </c>
      <c r="P23" s="184">
        <v>11026226929.099998</v>
      </c>
      <c r="Q23" s="184">
        <v>76243195985.689987</v>
      </c>
      <c r="R23" s="37"/>
      <c r="S23" s="37"/>
      <c r="T23" s="37"/>
      <c r="U23" s="37"/>
      <c r="V23" s="37"/>
      <c r="W23" s="37"/>
      <c r="X23" s="37"/>
      <c r="Y23" s="37"/>
    </row>
    <row r="24" spans="2:25" x14ac:dyDescent="0.25">
      <c r="B24" s="36" t="s">
        <v>26</v>
      </c>
      <c r="C24" s="177">
        <v>8187451897</v>
      </c>
      <c r="D24" s="177">
        <v>7480764898.9800005</v>
      </c>
      <c r="E24" s="185">
        <v>382627911.25000012</v>
      </c>
      <c r="F24" s="185">
        <v>740053008.46000004</v>
      </c>
      <c r="G24" s="185">
        <v>780857968.63999963</v>
      </c>
      <c r="H24" s="185">
        <v>602306628.44000018</v>
      </c>
      <c r="I24" s="185">
        <v>484795029.31</v>
      </c>
      <c r="J24" s="185">
        <v>625620389.69999969</v>
      </c>
      <c r="K24" s="185">
        <v>608138431.21000016</v>
      </c>
      <c r="L24" s="185">
        <v>515303146.23000002</v>
      </c>
      <c r="M24" s="185">
        <v>558369434.94999993</v>
      </c>
      <c r="N24" s="185">
        <v>489804730.7899999</v>
      </c>
      <c r="O24" s="185">
        <v>586879602.85000002</v>
      </c>
      <c r="P24" s="185">
        <v>988558685.49999988</v>
      </c>
      <c r="Q24" s="185">
        <v>7363314967.3299952</v>
      </c>
    </row>
    <row r="25" spans="2:25" x14ac:dyDescent="0.25">
      <c r="B25" s="36" t="s">
        <v>27</v>
      </c>
      <c r="C25" s="177">
        <v>1374470173</v>
      </c>
      <c r="D25" s="177">
        <v>1124880115</v>
      </c>
      <c r="E25" s="185">
        <v>67960728.340000004</v>
      </c>
      <c r="F25" s="185">
        <v>102996738.03999999</v>
      </c>
      <c r="G25" s="185">
        <v>169096106.22</v>
      </c>
      <c r="H25" s="185">
        <v>113181176.20999999</v>
      </c>
      <c r="I25" s="185">
        <v>106304131.81</v>
      </c>
      <c r="J25" s="185">
        <v>78738514.849999994</v>
      </c>
      <c r="K25" s="185">
        <v>71581907.469999999</v>
      </c>
      <c r="L25" s="185">
        <v>71546454.159999996</v>
      </c>
      <c r="M25" s="185">
        <v>71569359.24000001</v>
      </c>
      <c r="N25" s="185">
        <v>67898911.179999992</v>
      </c>
      <c r="O25" s="185">
        <v>118251640.64</v>
      </c>
      <c r="P25" s="185">
        <v>85749957.859999999</v>
      </c>
      <c r="Q25" s="185">
        <v>1124875626.02</v>
      </c>
    </row>
    <row r="26" spans="2:25" x14ac:dyDescent="0.25">
      <c r="B26" s="36" t="s">
        <v>28</v>
      </c>
      <c r="C26" s="177">
        <v>2216807834</v>
      </c>
      <c r="D26" s="177">
        <v>1474968476.21</v>
      </c>
      <c r="E26" s="185">
        <v>87483519.219999999</v>
      </c>
      <c r="F26" s="185">
        <v>99321750.379999995</v>
      </c>
      <c r="G26" s="185">
        <v>95175711.799999967</v>
      </c>
      <c r="H26" s="185">
        <v>113291687.50999998</v>
      </c>
      <c r="I26" s="185">
        <v>121806693.91</v>
      </c>
      <c r="J26" s="185">
        <v>191317336.54999995</v>
      </c>
      <c r="K26" s="185">
        <v>123788506.47</v>
      </c>
      <c r="L26" s="185">
        <v>68473124.529999971</v>
      </c>
      <c r="M26" s="185">
        <v>52216577.120000012</v>
      </c>
      <c r="N26" s="185">
        <v>154085682.45999995</v>
      </c>
      <c r="O26" s="185">
        <v>161706366.86999997</v>
      </c>
      <c r="P26" s="185">
        <v>198558992.77000004</v>
      </c>
      <c r="Q26" s="185">
        <v>1467225949.5900004</v>
      </c>
    </row>
    <row r="27" spans="2:25" x14ac:dyDescent="0.25">
      <c r="B27" s="36" t="s">
        <v>29</v>
      </c>
      <c r="C27" s="177">
        <v>46746105</v>
      </c>
      <c r="D27" s="177">
        <v>46420364</v>
      </c>
      <c r="E27" s="185">
        <v>3400020.02</v>
      </c>
      <c r="F27" s="185">
        <v>3521400.75</v>
      </c>
      <c r="G27" s="185">
        <v>3596155.71</v>
      </c>
      <c r="H27" s="185">
        <v>3596097.0100000002</v>
      </c>
      <c r="I27" s="185">
        <v>3397025.2199999997</v>
      </c>
      <c r="J27" s="185">
        <v>4474713.0199999996</v>
      </c>
      <c r="K27" s="185">
        <v>3267971.61</v>
      </c>
      <c r="L27" s="185">
        <v>3645934.67</v>
      </c>
      <c r="M27" s="185">
        <v>3970650.55</v>
      </c>
      <c r="N27" s="185">
        <v>3279195.68</v>
      </c>
      <c r="O27" s="185">
        <v>6514955.5099999998</v>
      </c>
      <c r="P27" s="185">
        <v>3715728.5399999996</v>
      </c>
      <c r="Q27" s="185">
        <v>46379848.290000007</v>
      </c>
    </row>
    <row r="28" spans="2:25" x14ac:dyDescent="0.25">
      <c r="B28" s="36" t="s">
        <v>30</v>
      </c>
      <c r="C28" s="177">
        <v>29123678146</v>
      </c>
      <c r="D28" s="177">
        <v>35397992264.550003</v>
      </c>
      <c r="E28" s="185">
        <v>917707788.6500001</v>
      </c>
      <c r="F28" s="185">
        <v>5207422555.8000021</v>
      </c>
      <c r="G28" s="185">
        <v>1937098782.7300007</v>
      </c>
      <c r="H28" s="185">
        <v>8392206303.9100008</v>
      </c>
      <c r="I28" s="185">
        <v>7142890457.2100039</v>
      </c>
      <c r="J28" s="185">
        <v>2077246031.4999998</v>
      </c>
      <c r="K28" s="185">
        <v>3885110361.3000016</v>
      </c>
      <c r="L28" s="185">
        <v>1737220895.2499993</v>
      </c>
      <c r="M28" s="185">
        <v>827724383.72999978</v>
      </c>
      <c r="N28" s="185">
        <v>620269577.24000013</v>
      </c>
      <c r="O28" s="185">
        <v>827795872.55000007</v>
      </c>
      <c r="P28" s="185">
        <v>1790535962.9699998</v>
      </c>
      <c r="Q28" s="185">
        <v>35363228972.839981</v>
      </c>
    </row>
    <row r="29" spans="2:25" x14ac:dyDescent="0.25">
      <c r="B29" s="36" t="s">
        <v>31</v>
      </c>
      <c r="C29" s="177">
        <v>521210648</v>
      </c>
      <c r="D29" s="177">
        <v>821985829.54999995</v>
      </c>
      <c r="E29" s="185">
        <v>26683891.590000004</v>
      </c>
      <c r="F29" s="185">
        <v>44055686.25</v>
      </c>
      <c r="G29" s="185">
        <v>69919789.420000002</v>
      </c>
      <c r="H29" s="185">
        <v>74919789.420000002</v>
      </c>
      <c r="I29" s="185">
        <v>103219789.42</v>
      </c>
      <c r="J29" s="185">
        <v>119719789.42</v>
      </c>
      <c r="K29" s="185">
        <v>61219789.239999995</v>
      </c>
      <c r="L29" s="185">
        <v>58012685.419999994</v>
      </c>
      <c r="M29" s="185">
        <v>74013600</v>
      </c>
      <c r="N29" s="185">
        <v>33512320.000000004</v>
      </c>
      <c r="O29" s="185">
        <v>51714377</v>
      </c>
      <c r="P29" s="185">
        <v>104165900.54999998</v>
      </c>
      <c r="Q29" s="185">
        <v>821157407.7299999</v>
      </c>
    </row>
    <row r="30" spans="2:25" x14ac:dyDescent="0.25">
      <c r="B30" s="36" t="s">
        <v>32</v>
      </c>
      <c r="C30" s="177">
        <v>18339495110</v>
      </c>
      <c r="D30" s="177">
        <v>26935913283.18</v>
      </c>
      <c r="E30" s="185">
        <v>891635895.38</v>
      </c>
      <c r="F30" s="185">
        <v>1565397907.0199997</v>
      </c>
      <c r="G30" s="185">
        <v>8394433869.4800005</v>
      </c>
      <c r="H30" s="185">
        <v>1512515373.3499999</v>
      </c>
      <c r="I30" s="185">
        <v>1653942577.9300001</v>
      </c>
      <c r="J30" s="185">
        <v>1004751899.9200001</v>
      </c>
      <c r="K30" s="185">
        <v>482712773.94999999</v>
      </c>
      <c r="L30" s="185">
        <v>200891484.59</v>
      </c>
      <c r="M30" s="185">
        <v>9472461</v>
      </c>
      <c r="N30" s="185">
        <v>3060881636.3899994</v>
      </c>
      <c r="O30" s="185">
        <v>1710637514.3199999</v>
      </c>
      <c r="P30" s="185">
        <v>6428421568.79</v>
      </c>
      <c r="Q30" s="185">
        <v>26915694962.119999</v>
      </c>
    </row>
    <row r="31" spans="2:25" x14ac:dyDescent="0.25">
      <c r="B31" s="36" t="s">
        <v>33</v>
      </c>
      <c r="C31" s="177">
        <v>968360281</v>
      </c>
      <c r="D31" s="177">
        <v>1993033510.02</v>
      </c>
      <c r="E31" s="185">
        <v>23462763.000000004</v>
      </c>
      <c r="F31" s="185">
        <v>60161985.659999989</v>
      </c>
      <c r="G31" s="185">
        <v>15570125.360000001</v>
      </c>
      <c r="H31" s="185">
        <v>140910960.81999999</v>
      </c>
      <c r="I31" s="185">
        <v>187013491.93000001</v>
      </c>
      <c r="J31" s="185">
        <v>16699251.100000001</v>
      </c>
      <c r="K31" s="185">
        <v>68293851.579999998</v>
      </c>
      <c r="L31" s="185">
        <v>53344921.43</v>
      </c>
      <c r="M31" s="185">
        <v>54684788.990000002</v>
      </c>
      <c r="N31" s="185">
        <v>162799891.86000004</v>
      </c>
      <c r="O31" s="185">
        <v>27163365.669999998</v>
      </c>
      <c r="P31" s="185">
        <v>1085280664.0400002</v>
      </c>
      <c r="Q31" s="185">
        <v>1895386061.4400003</v>
      </c>
    </row>
    <row r="32" spans="2:25" x14ac:dyDescent="0.25">
      <c r="B32" s="36" t="s">
        <v>34</v>
      </c>
      <c r="C32" s="177">
        <v>638470189</v>
      </c>
      <c r="D32" s="177">
        <v>710127307.46000004</v>
      </c>
      <c r="E32" s="185">
        <v>25793557.739999998</v>
      </c>
      <c r="F32" s="185">
        <v>28552182.979999997</v>
      </c>
      <c r="G32" s="185">
        <v>62176352.219999999</v>
      </c>
      <c r="H32" s="185">
        <v>41129244.32</v>
      </c>
      <c r="I32" s="185">
        <v>70335305.399999976</v>
      </c>
      <c r="J32" s="185">
        <v>58975817.82</v>
      </c>
      <c r="K32" s="185">
        <v>44847916.600000001</v>
      </c>
      <c r="L32" s="185">
        <v>34624192.880000003</v>
      </c>
      <c r="M32" s="185">
        <v>31252322.130000003</v>
      </c>
      <c r="N32" s="185">
        <v>28149095.5</v>
      </c>
      <c r="O32" s="185">
        <v>35379341.460000001</v>
      </c>
      <c r="P32" s="185">
        <v>216020267.58999991</v>
      </c>
      <c r="Q32" s="185">
        <v>677235596.64000022</v>
      </c>
    </row>
    <row r="33" spans="2:25" x14ac:dyDescent="0.25">
      <c r="B33" s="36" t="s">
        <v>35</v>
      </c>
      <c r="C33" s="177">
        <v>332777048</v>
      </c>
      <c r="D33" s="177">
        <v>568777484.5</v>
      </c>
      <c r="E33" s="185">
        <v>37438439.200000003</v>
      </c>
      <c r="F33" s="185">
        <v>38284723.200000003</v>
      </c>
      <c r="G33" s="185">
        <v>43861581.200000003</v>
      </c>
      <c r="H33" s="185">
        <v>37861581.200000003</v>
      </c>
      <c r="I33" s="185">
        <v>43861581.200000003</v>
      </c>
      <c r="J33" s="185">
        <v>40861581.200000003</v>
      </c>
      <c r="K33" s="185">
        <v>40861581.200000003</v>
      </c>
      <c r="L33" s="185">
        <v>40861581.200000003</v>
      </c>
      <c r="M33" s="185">
        <v>40861581.200000003</v>
      </c>
      <c r="N33" s="185">
        <v>37861581.200000003</v>
      </c>
      <c r="O33" s="185">
        <v>40861581.200000003</v>
      </c>
      <c r="P33" s="185">
        <v>125219200.48999999</v>
      </c>
      <c r="Q33" s="185">
        <v>568696593.68999994</v>
      </c>
    </row>
    <row r="34" spans="2:25" x14ac:dyDescent="0.25">
      <c r="B34" s="38" t="s">
        <v>36</v>
      </c>
      <c r="C34" s="184">
        <v>36392890000</v>
      </c>
      <c r="D34" s="184">
        <v>37079908514.119995</v>
      </c>
      <c r="E34" s="184">
        <v>3789888945.46</v>
      </c>
      <c r="F34" s="184">
        <v>1714779072.8499999</v>
      </c>
      <c r="G34" s="184">
        <v>2146373338.8300002</v>
      </c>
      <c r="H34" s="184">
        <v>2626484893.8000002</v>
      </c>
      <c r="I34" s="184">
        <v>721089930.75999999</v>
      </c>
      <c r="J34" s="184">
        <v>4900819393.0199995</v>
      </c>
      <c r="K34" s="184">
        <v>5967173955.3500004</v>
      </c>
      <c r="L34" s="184">
        <v>1034365275.12</v>
      </c>
      <c r="M34" s="184">
        <v>1991845760.6199999</v>
      </c>
      <c r="N34" s="184">
        <v>3217712122.7600002</v>
      </c>
      <c r="O34" s="184">
        <v>1382824562.78</v>
      </c>
      <c r="P34" s="184">
        <v>7583979883.9099998</v>
      </c>
      <c r="Q34" s="184">
        <v>37077337135.260002</v>
      </c>
      <c r="R34" s="37"/>
      <c r="S34" s="37"/>
      <c r="T34" s="37"/>
      <c r="U34" s="37"/>
      <c r="V34" s="37"/>
      <c r="W34" s="37"/>
      <c r="X34" s="37"/>
      <c r="Y34" s="37"/>
    </row>
    <row r="35" spans="2:25" x14ac:dyDescent="0.25">
      <c r="B35" s="36" t="s">
        <v>37</v>
      </c>
      <c r="C35" s="177">
        <v>36392890000</v>
      </c>
      <c r="D35" s="177">
        <v>37079908514.119995</v>
      </c>
      <c r="E35" s="185">
        <v>3789888945.46</v>
      </c>
      <c r="F35" s="185">
        <v>1714779072.8499999</v>
      </c>
      <c r="G35" s="185">
        <v>2146373338.8300002</v>
      </c>
      <c r="H35" s="185">
        <v>2626484893.8000002</v>
      </c>
      <c r="I35" s="185">
        <v>721089930.75999999</v>
      </c>
      <c r="J35" s="185">
        <v>4900819393.0199995</v>
      </c>
      <c r="K35" s="185">
        <v>5967173955.3500004</v>
      </c>
      <c r="L35" s="185">
        <v>1034365275.12</v>
      </c>
      <c r="M35" s="185">
        <v>1991845760.6199999</v>
      </c>
      <c r="N35" s="185">
        <v>3217712122.7600002</v>
      </c>
      <c r="O35" s="185">
        <v>1382824562.78</v>
      </c>
      <c r="P35" s="185">
        <v>7583979883.9099998</v>
      </c>
      <c r="Q35" s="185">
        <v>37077337135.260002</v>
      </c>
    </row>
    <row r="36" spans="2:25" x14ac:dyDescent="0.25">
      <c r="B36" s="38" t="s">
        <v>38</v>
      </c>
      <c r="C36" s="184">
        <v>3998329578</v>
      </c>
      <c r="D36" s="184">
        <v>2237544403.7799993</v>
      </c>
      <c r="E36" s="184">
        <v>57416059.130000003</v>
      </c>
      <c r="F36" s="184">
        <v>175502591.60000002</v>
      </c>
      <c r="G36" s="184">
        <v>141482435.27000001</v>
      </c>
      <c r="H36" s="184">
        <v>67034956.719999999</v>
      </c>
      <c r="I36" s="184">
        <v>1001646251.6100001</v>
      </c>
      <c r="J36" s="184">
        <v>107083933.77000001</v>
      </c>
      <c r="K36" s="184">
        <v>92350701.310000032</v>
      </c>
      <c r="L36" s="184">
        <v>77635215.039999992</v>
      </c>
      <c r="M36" s="184">
        <v>97506911.659999982</v>
      </c>
      <c r="N36" s="184">
        <v>61256837.250000007</v>
      </c>
      <c r="O36" s="184">
        <v>97848782.360000014</v>
      </c>
      <c r="P36" s="184">
        <v>171801966.13999999</v>
      </c>
      <c r="Q36" s="184">
        <v>2148566641.8599997</v>
      </c>
      <c r="R36" s="37"/>
      <c r="S36" s="37"/>
      <c r="T36" s="37"/>
      <c r="U36" s="37"/>
      <c r="V36" s="37"/>
      <c r="W36" s="37"/>
      <c r="X36" s="37"/>
      <c r="Y36" s="37"/>
    </row>
    <row r="37" spans="2:25" x14ac:dyDescent="0.25">
      <c r="B37" s="36" t="s">
        <v>39</v>
      </c>
      <c r="C37" s="177">
        <v>3846708208</v>
      </c>
      <c r="D37" s="177">
        <v>2104161394.2899995</v>
      </c>
      <c r="E37" s="185">
        <v>49773139.350000001</v>
      </c>
      <c r="F37" s="185">
        <v>167859252.77000001</v>
      </c>
      <c r="G37" s="185">
        <v>132736923.83</v>
      </c>
      <c r="H37" s="185">
        <v>59243458.240000002</v>
      </c>
      <c r="I37" s="185">
        <v>992652171.89000022</v>
      </c>
      <c r="J37" s="185">
        <v>89264041.690000013</v>
      </c>
      <c r="K37" s="185">
        <v>84395832.350000039</v>
      </c>
      <c r="L37" s="185">
        <v>69725579.819999993</v>
      </c>
      <c r="M37" s="185">
        <v>89578824.019999981</v>
      </c>
      <c r="N37" s="185">
        <v>53702916.840000004</v>
      </c>
      <c r="O37" s="185">
        <v>88799613.060000017</v>
      </c>
      <c r="P37" s="185">
        <v>145104950.96000001</v>
      </c>
      <c r="Q37" s="185">
        <v>2022836704.8199999</v>
      </c>
    </row>
    <row r="38" spans="2:25" x14ac:dyDescent="0.25">
      <c r="B38" s="36" t="s">
        <v>40</v>
      </c>
      <c r="C38" s="177">
        <v>151621370</v>
      </c>
      <c r="D38" s="177">
        <v>133383009.49000001</v>
      </c>
      <c r="E38" s="185">
        <v>7642919.7800000003</v>
      </c>
      <c r="F38" s="185">
        <v>7643338.8299999991</v>
      </c>
      <c r="G38" s="185">
        <v>8745511.4399999995</v>
      </c>
      <c r="H38" s="185">
        <v>7791498.4800000004</v>
      </c>
      <c r="I38" s="185">
        <v>8994079.7200000007</v>
      </c>
      <c r="J38" s="185">
        <v>17819892.079999998</v>
      </c>
      <c r="K38" s="185">
        <v>7954868.96</v>
      </c>
      <c r="L38" s="185">
        <v>7909635.2199999997</v>
      </c>
      <c r="M38" s="185">
        <v>7928087.6399999997</v>
      </c>
      <c r="N38" s="185">
        <v>7553920.4100000011</v>
      </c>
      <c r="O38" s="185">
        <v>9049169.3000000007</v>
      </c>
      <c r="P38" s="185">
        <v>26697015.180000003</v>
      </c>
      <c r="Q38" s="185">
        <v>125729937.03999999</v>
      </c>
    </row>
    <row r="39" spans="2:25" x14ac:dyDescent="0.25">
      <c r="B39" s="38" t="s">
        <v>41</v>
      </c>
      <c r="C39" s="196">
        <v>0</v>
      </c>
      <c r="D39" s="184">
        <v>728167611.45000005</v>
      </c>
      <c r="E39" s="196">
        <v>0</v>
      </c>
      <c r="F39" s="196">
        <v>0</v>
      </c>
      <c r="G39" s="196">
        <v>0</v>
      </c>
      <c r="H39" s="196">
        <v>0</v>
      </c>
      <c r="I39" s="196">
        <v>0</v>
      </c>
      <c r="J39" s="196">
        <v>0</v>
      </c>
      <c r="K39" s="196">
        <v>0</v>
      </c>
      <c r="L39" s="196">
        <v>0</v>
      </c>
      <c r="M39" s="196">
        <v>0</v>
      </c>
      <c r="N39" s="196">
        <v>0</v>
      </c>
      <c r="O39" s="196">
        <v>0</v>
      </c>
      <c r="P39" s="184">
        <v>698620458.95000005</v>
      </c>
      <c r="Q39" s="184">
        <v>698620458.95000005</v>
      </c>
      <c r="R39" s="37"/>
      <c r="S39" s="37"/>
      <c r="T39" s="37"/>
      <c r="U39" s="37"/>
      <c r="V39" s="37"/>
      <c r="W39" s="37"/>
      <c r="X39" s="37"/>
      <c r="Y39" s="37"/>
    </row>
    <row r="40" spans="2:25" x14ac:dyDescent="0.25">
      <c r="B40" s="36" t="s">
        <v>42</v>
      </c>
      <c r="C40" s="179">
        <v>0</v>
      </c>
      <c r="D40" s="177">
        <v>728167611.45000005</v>
      </c>
      <c r="E40" s="89">
        <v>0</v>
      </c>
      <c r="F40" s="89">
        <v>0</v>
      </c>
      <c r="G40" s="89">
        <v>0</v>
      </c>
      <c r="H40" s="89">
        <v>0</v>
      </c>
      <c r="I40" s="89">
        <v>0</v>
      </c>
      <c r="J40" s="89">
        <v>0</v>
      </c>
      <c r="K40" s="89">
        <v>0</v>
      </c>
      <c r="L40" s="89">
        <v>0</v>
      </c>
      <c r="M40" s="89">
        <v>0</v>
      </c>
      <c r="N40" s="89">
        <v>0</v>
      </c>
      <c r="O40" s="89">
        <v>0</v>
      </c>
      <c r="P40" s="185">
        <v>698620458.95000005</v>
      </c>
      <c r="Q40" s="185">
        <v>698620458.95000005</v>
      </c>
    </row>
    <row r="41" spans="2:25" x14ac:dyDescent="0.25">
      <c r="B41" s="38" t="s">
        <v>43</v>
      </c>
      <c r="C41" s="196">
        <v>0</v>
      </c>
      <c r="D41" s="184">
        <v>907046749.29999995</v>
      </c>
      <c r="E41" s="184">
        <v>15573755.98</v>
      </c>
      <c r="F41" s="184">
        <v>241088988.09</v>
      </c>
      <c r="G41" s="196">
        <v>0</v>
      </c>
      <c r="H41" s="196">
        <v>0</v>
      </c>
      <c r="I41" s="196">
        <v>0</v>
      </c>
      <c r="J41" s="196">
        <v>0</v>
      </c>
      <c r="K41" s="196">
        <v>0</v>
      </c>
      <c r="L41" s="184">
        <v>400363170.63</v>
      </c>
      <c r="M41" s="196">
        <v>0</v>
      </c>
      <c r="N41" s="184">
        <v>44921482.340000004</v>
      </c>
      <c r="O41" s="196">
        <v>0</v>
      </c>
      <c r="P41" s="184">
        <v>204603413.50999999</v>
      </c>
      <c r="Q41" s="184">
        <v>906550810.54999995</v>
      </c>
      <c r="R41" s="37"/>
      <c r="S41" s="37"/>
      <c r="T41" s="37"/>
      <c r="U41" s="37"/>
      <c r="V41" s="37"/>
      <c r="W41" s="37"/>
      <c r="X41" s="37"/>
      <c r="Y41" s="37"/>
    </row>
    <row r="42" spans="2:25" x14ac:dyDescent="0.25">
      <c r="B42" s="36" t="s">
        <v>44</v>
      </c>
      <c r="C42" s="179">
        <v>0</v>
      </c>
      <c r="D42" s="177">
        <v>907046749.29999995</v>
      </c>
      <c r="E42" s="185">
        <v>15573755.98</v>
      </c>
      <c r="F42" s="185">
        <v>241088988.09</v>
      </c>
      <c r="G42" s="89">
        <v>0</v>
      </c>
      <c r="H42" s="89">
        <v>0</v>
      </c>
      <c r="I42" s="89">
        <v>0</v>
      </c>
      <c r="J42" s="89">
        <v>0</v>
      </c>
      <c r="K42" s="89">
        <v>0</v>
      </c>
      <c r="L42" s="185">
        <v>400363170.63</v>
      </c>
      <c r="M42" s="89">
        <v>0</v>
      </c>
      <c r="N42" s="185">
        <v>44921482.340000004</v>
      </c>
      <c r="O42" s="89">
        <v>0</v>
      </c>
      <c r="P42" s="185">
        <v>204603413.50999999</v>
      </c>
      <c r="Q42" s="185">
        <v>906550810.54999995</v>
      </c>
    </row>
    <row r="43" spans="2:25" x14ac:dyDescent="0.25">
      <c r="B43" s="149" t="s">
        <v>45</v>
      </c>
      <c r="C43" s="180">
        <v>310861344060.00006</v>
      </c>
      <c r="D43" s="180">
        <v>315209297969.34003</v>
      </c>
      <c r="E43" s="188">
        <v>18899901219.880001</v>
      </c>
      <c r="F43" s="189">
        <v>26287548283.150005</v>
      </c>
      <c r="G43" s="190">
        <v>29077266649.970001</v>
      </c>
      <c r="H43" s="188">
        <v>31582055068.709999</v>
      </c>
      <c r="I43" s="189">
        <v>26763007749.000008</v>
      </c>
      <c r="J43" s="190">
        <v>24555613060.870003</v>
      </c>
      <c r="K43" s="188">
        <v>23942979494.900002</v>
      </c>
      <c r="L43" s="189">
        <v>18361258858.739998</v>
      </c>
      <c r="M43" s="190">
        <v>18774800217.879997</v>
      </c>
      <c r="N43" s="188">
        <v>23506225203.929993</v>
      </c>
      <c r="O43" s="189">
        <v>23189495967.000004</v>
      </c>
      <c r="P43" s="190">
        <v>47582646775.209991</v>
      </c>
      <c r="Q43" s="181">
        <v>312522798549.23993</v>
      </c>
    </row>
    <row r="44" spans="2:25" x14ac:dyDescent="0.25">
      <c r="C44" s="77"/>
      <c r="D44" s="77"/>
      <c r="E44" s="77"/>
      <c r="F44" s="77"/>
      <c r="G44" s="77"/>
      <c r="H44" s="77"/>
      <c r="I44" s="77"/>
      <c r="J44" s="77"/>
      <c r="K44" s="77"/>
      <c r="L44" s="77"/>
      <c r="M44" s="77"/>
      <c r="N44" s="77"/>
      <c r="O44" s="77"/>
      <c r="P44" s="77"/>
      <c r="Q44" s="77"/>
    </row>
    <row r="45" spans="2:25" x14ac:dyDescent="0.25">
      <c r="B45" s="149" t="s">
        <v>46</v>
      </c>
      <c r="C45" s="200"/>
      <c r="D45" s="200"/>
      <c r="E45" s="191"/>
      <c r="F45" s="192"/>
      <c r="G45" s="193"/>
      <c r="H45" s="191"/>
      <c r="I45" s="192"/>
      <c r="J45" s="193"/>
      <c r="K45" s="191"/>
      <c r="L45" s="192"/>
      <c r="M45" s="193"/>
      <c r="N45" s="191"/>
      <c r="O45" s="192"/>
      <c r="P45" s="193"/>
      <c r="Q45" s="194"/>
    </row>
    <row r="46" spans="2:25" x14ac:dyDescent="0.25">
      <c r="B46" s="38" t="s">
        <v>41</v>
      </c>
      <c r="C46" s="184">
        <v>68136159899.000008</v>
      </c>
      <c r="D46" s="184">
        <v>68136159899.000008</v>
      </c>
      <c r="E46" s="184">
        <v>2175161221.2899995</v>
      </c>
      <c r="F46" s="184">
        <v>7284934798.6700001</v>
      </c>
      <c r="G46" s="184">
        <v>8595754589.3499985</v>
      </c>
      <c r="H46" s="184">
        <v>3112189244.4799995</v>
      </c>
      <c r="I46" s="184">
        <v>1912954681.6900001</v>
      </c>
      <c r="J46" s="184">
        <v>5199095803.46</v>
      </c>
      <c r="K46" s="184">
        <v>3205387094.5099993</v>
      </c>
      <c r="L46" s="184">
        <v>5335505584.6199989</v>
      </c>
      <c r="M46" s="184">
        <v>3736634616.3999996</v>
      </c>
      <c r="N46" s="184">
        <v>4141146763.6500001</v>
      </c>
      <c r="O46" s="184">
        <v>3977583287.8399997</v>
      </c>
      <c r="P46" s="184">
        <v>3743223375.3399997</v>
      </c>
      <c r="Q46" s="184">
        <v>52419571061.299995</v>
      </c>
      <c r="R46" s="37"/>
      <c r="S46" s="37"/>
      <c r="T46" s="37"/>
      <c r="U46" s="37"/>
      <c r="V46" s="37"/>
      <c r="W46" s="37"/>
      <c r="X46" s="37"/>
      <c r="Y46" s="37"/>
    </row>
    <row r="47" spans="2:25" x14ac:dyDescent="0.25">
      <c r="B47" s="36" t="s">
        <v>42</v>
      </c>
      <c r="C47" s="185">
        <v>68136159899.000008</v>
      </c>
      <c r="D47" s="185">
        <v>68136159899.000008</v>
      </c>
      <c r="E47" s="185">
        <v>2175161221.2899995</v>
      </c>
      <c r="F47" s="185">
        <v>7284934798.6700001</v>
      </c>
      <c r="G47" s="185">
        <v>8595754589.3499985</v>
      </c>
      <c r="H47" s="185">
        <v>3112189244.4799995</v>
      </c>
      <c r="I47" s="185">
        <v>1912954681.6900001</v>
      </c>
      <c r="J47" s="185">
        <v>5199095803.46</v>
      </c>
      <c r="K47" s="185">
        <v>3205387094.5099993</v>
      </c>
      <c r="L47" s="185">
        <v>5335505584.6199989</v>
      </c>
      <c r="M47" s="185">
        <v>3736634616.3999996</v>
      </c>
      <c r="N47" s="185">
        <v>4141146763.6500001</v>
      </c>
      <c r="O47" s="185">
        <v>3977583287.8399997</v>
      </c>
      <c r="P47" s="185">
        <v>3743223375.3399997</v>
      </c>
      <c r="Q47" s="185">
        <v>52419571061.299995</v>
      </c>
    </row>
    <row r="48" spans="2:25" x14ac:dyDescent="0.25">
      <c r="B48" s="149" t="s">
        <v>47</v>
      </c>
      <c r="C48" s="180">
        <v>68136159899.000008</v>
      </c>
      <c r="D48" s="180">
        <v>68136159899.000008</v>
      </c>
      <c r="E48" s="188">
        <v>2175161221.2899995</v>
      </c>
      <c r="F48" s="189">
        <v>7284934798.6700001</v>
      </c>
      <c r="G48" s="190">
        <v>8595754589.3499985</v>
      </c>
      <c r="H48" s="188">
        <v>3112189244.4799995</v>
      </c>
      <c r="I48" s="189">
        <v>1912954681.6900001</v>
      </c>
      <c r="J48" s="190">
        <v>5199095803.46</v>
      </c>
      <c r="K48" s="188">
        <v>3205387094.5099993</v>
      </c>
      <c r="L48" s="189">
        <v>5335505584.6199989</v>
      </c>
      <c r="M48" s="190">
        <v>3736634616.3999996</v>
      </c>
      <c r="N48" s="188">
        <v>4141146763.6500001</v>
      </c>
      <c r="O48" s="189">
        <v>3977583287.8399997</v>
      </c>
      <c r="P48" s="190">
        <v>3743223375.3399997</v>
      </c>
      <c r="Q48" s="181">
        <v>52419571061.299995</v>
      </c>
    </row>
    <row r="49" spans="2:17" x14ac:dyDescent="0.25">
      <c r="C49" s="77"/>
      <c r="D49" s="77"/>
      <c r="E49" s="89"/>
      <c r="F49" s="89"/>
      <c r="G49" s="89"/>
      <c r="H49" s="89"/>
      <c r="I49" s="89"/>
      <c r="J49" s="89"/>
      <c r="K49" s="89"/>
      <c r="L49" s="89"/>
      <c r="M49" s="89"/>
      <c r="N49" s="89"/>
      <c r="O49" s="89"/>
      <c r="P49" s="89"/>
      <c r="Q49" s="89"/>
    </row>
    <row r="50" spans="2:17" x14ac:dyDescent="0.25">
      <c r="B50" s="149" t="s">
        <v>48</v>
      </c>
      <c r="C50" s="180">
        <v>378997503959.00006</v>
      </c>
      <c r="D50" s="180">
        <v>383345457868.34003</v>
      </c>
      <c r="E50" s="188">
        <v>21075062441.170002</v>
      </c>
      <c r="F50" s="189">
        <v>33572483081.820007</v>
      </c>
      <c r="G50" s="190">
        <v>37673021239.320007</v>
      </c>
      <c r="H50" s="188">
        <v>34694244313.190002</v>
      </c>
      <c r="I50" s="189">
        <v>28675962430.690006</v>
      </c>
      <c r="J50" s="190">
        <v>29754708864.330006</v>
      </c>
      <c r="K50" s="188">
        <v>27148366589.41</v>
      </c>
      <c r="L50" s="189">
        <v>23696764443.360001</v>
      </c>
      <c r="M50" s="190">
        <v>22511434834.279995</v>
      </c>
      <c r="N50" s="188">
        <v>27647371967.579994</v>
      </c>
      <c r="O50" s="189">
        <v>27167079254.840004</v>
      </c>
      <c r="P50" s="190">
        <v>51325870150.549995</v>
      </c>
      <c r="Q50" s="181">
        <v>364942369610.53992</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E382-8802-4EE1-8E95-F87482C63C8E}">
  <sheetPr codeName="Hoja8">
    <pageSetUpPr fitToPage="1"/>
  </sheetPr>
  <dimension ref="A1:X55"/>
  <sheetViews>
    <sheetView showGridLines="0" topLeftCell="A5" zoomScale="89" zoomScaleNormal="89" workbookViewId="0">
      <selection activeCell="S34" sqref="S34"/>
    </sheetView>
  </sheetViews>
  <sheetFormatPr defaultColWidth="11.42578125" defaultRowHeight="15" x14ac:dyDescent="0.25"/>
  <cols>
    <col min="1" max="1" width="7.42578125" customWidth="1"/>
    <col min="2" max="2" width="54.7109375" bestFit="1" customWidth="1"/>
    <col min="3" max="4" width="15.42578125" customWidth="1"/>
    <col min="5" max="5" width="12.140625" bestFit="1" customWidth="1"/>
    <col min="6" max="11" width="11.42578125" bestFit="1" customWidth="1"/>
    <col min="12" max="12" width="12.140625" customWidth="1"/>
    <col min="13" max="13" width="13.85546875" customWidth="1"/>
    <col min="14" max="16" width="11.42578125" bestFit="1" customWidth="1"/>
    <col min="17" max="17" width="15.85546875" bestFit="1" customWidth="1"/>
  </cols>
  <sheetData>
    <row r="1" spans="1:24" x14ac:dyDescent="0.25">
      <c r="A1" s="40"/>
      <c r="B1" s="46"/>
      <c r="C1" s="46"/>
      <c r="D1" s="45"/>
      <c r="E1" s="53"/>
      <c r="F1" s="53"/>
      <c r="G1" s="53"/>
      <c r="H1" s="40"/>
      <c r="I1" s="40"/>
      <c r="J1" s="40"/>
      <c r="K1" s="52"/>
      <c r="L1" s="40"/>
      <c r="M1" s="40"/>
      <c r="N1" s="40"/>
      <c r="O1" s="40"/>
      <c r="P1" s="40"/>
      <c r="Q1" s="40"/>
    </row>
    <row r="2" spans="1:24" ht="28.5" x14ac:dyDescent="0.25">
      <c r="A2" s="40"/>
      <c r="B2" s="325" t="s">
        <v>0</v>
      </c>
      <c r="C2" s="325"/>
      <c r="D2" s="325"/>
      <c r="E2" s="325"/>
      <c r="F2" s="325"/>
      <c r="G2" s="325"/>
      <c r="H2" s="325"/>
      <c r="I2" s="325"/>
      <c r="J2" s="325"/>
      <c r="K2" s="325"/>
      <c r="L2" s="325"/>
      <c r="M2" s="325"/>
      <c r="N2" s="325"/>
      <c r="O2" s="325"/>
      <c r="P2" s="325"/>
      <c r="Q2" s="325"/>
    </row>
    <row r="3" spans="1:24" ht="21" x14ac:dyDescent="0.25">
      <c r="A3" s="40"/>
      <c r="B3" s="327" t="s">
        <v>1</v>
      </c>
      <c r="C3" s="327"/>
      <c r="D3" s="327"/>
      <c r="E3" s="327"/>
      <c r="F3" s="327"/>
      <c r="G3" s="327"/>
      <c r="H3" s="327"/>
      <c r="I3" s="327"/>
      <c r="J3" s="327"/>
      <c r="K3" s="327"/>
      <c r="L3" s="327"/>
      <c r="M3" s="327"/>
      <c r="N3" s="327"/>
      <c r="O3" s="327"/>
      <c r="P3" s="327"/>
      <c r="Q3" s="327"/>
    </row>
    <row r="4" spans="1:24" ht="15.75" x14ac:dyDescent="0.25">
      <c r="A4" s="40"/>
      <c r="B4" s="329" t="s">
        <v>2</v>
      </c>
      <c r="C4" s="329"/>
      <c r="D4" s="329"/>
      <c r="E4" s="329"/>
      <c r="F4" s="329"/>
      <c r="G4" s="329"/>
      <c r="H4" s="329"/>
      <c r="I4" s="329"/>
      <c r="J4" s="329"/>
      <c r="K4" s="329"/>
      <c r="L4" s="329"/>
      <c r="M4" s="329"/>
      <c r="N4" s="329"/>
      <c r="O4" s="329"/>
      <c r="P4" s="329"/>
      <c r="Q4" s="329"/>
    </row>
    <row r="5" spans="1:24" ht="15.75" x14ac:dyDescent="0.25">
      <c r="A5" s="40"/>
      <c r="B5" s="329" t="s">
        <v>3</v>
      </c>
      <c r="C5" s="329"/>
      <c r="D5" s="329"/>
      <c r="E5" s="329"/>
      <c r="F5" s="329"/>
      <c r="G5" s="329"/>
      <c r="H5" s="329"/>
      <c r="I5" s="329"/>
      <c r="J5" s="329"/>
      <c r="K5" s="329"/>
      <c r="L5" s="329"/>
      <c r="M5" s="329"/>
      <c r="N5" s="329"/>
      <c r="O5" s="329"/>
      <c r="P5" s="329"/>
      <c r="Q5" s="329"/>
    </row>
    <row r="6" spans="1:24" x14ac:dyDescent="0.25">
      <c r="A6" s="40"/>
      <c r="B6" s="44" t="s">
        <v>81</v>
      </c>
      <c r="C6" s="43"/>
      <c r="D6" s="42"/>
      <c r="E6" s="51"/>
      <c r="F6" s="51"/>
      <c r="G6" s="51"/>
      <c r="H6" s="40"/>
      <c r="I6" s="40"/>
      <c r="J6" s="40"/>
      <c r="K6" s="50"/>
      <c r="L6" s="40"/>
      <c r="M6" s="40"/>
      <c r="N6" s="40"/>
      <c r="O6" s="40"/>
      <c r="P6" s="40"/>
      <c r="Q6" s="41" t="s">
        <v>5</v>
      </c>
    </row>
    <row r="7" spans="1:24" ht="20.25" customHeight="1" x14ac:dyDescent="0.25">
      <c r="A7" s="40"/>
      <c r="B7" s="320" t="s">
        <v>6</v>
      </c>
      <c r="C7" s="335" t="s">
        <v>7</v>
      </c>
      <c r="D7" s="335" t="s">
        <v>8</v>
      </c>
      <c r="E7" s="336" t="s">
        <v>9</v>
      </c>
      <c r="F7" s="336"/>
      <c r="G7" s="336"/>
      <c r="H7" s="336"/>
      <c r="I7" s="336"/>
      <c r="J7" s="336"/>
      <c r="K7" s="336"/>
      <c r="L7" s="336"/>
      <c r="M7" s="336"/>
      <c r="N7" s="336"/>
      <c r="O7" s="336"/>
      <c r="P7" s="336"/>
      <c r="Q7" s="337"/>
    </row>
    <row r="8" spans="1:24" ht="27.75" customHeight="1" x14ac:dyDescent="0.25">
      <c r="A8" s="40"/>
      <c r="B8" s="320"/>
      <c r="C8" s="335"/>
      <c r="D8" s="335"/>
      <c r="E8" s="288" t="s">
        <v>56</v>
      </c>
      <c r="F8" s="289" t="s">
        <v>57</v>
      </c>
      <c r="G8" s="290" t="s">
        <v>58</v>
      </c>
      <c r="H8" s="288" t="s">
        <v>59</v>
      </c>
      <c r="I8" s="289" t="s">
        <v>60</v>
      </c>
      <c r="J8" s="290" t="s">
        <v>61</v>
      </c>
      <c r="K8" s="288" t="s">
        <v>62</v>
      </c>
      <c r="L8" s="289" t="s">
        <v>63</v>
      </c>
      <c r="M8" s="290" t="s">
        <v>64</v>
      </c>
      <c r="N8" s="288" t="s">
        <v>65</v>
      </c>
      <c r="O8" s="289" t="s">
        <v>66</v>
      </c>
      <c r="P8" s="290" t="s">
        <v>67</v>
      </c>
      <c r="Q8" s="290" t="s">
        <v>10</v>
      </c>
    </row>
    <row r="9" spans="1:24" x14ac:dyDescent="0.25">
      <c r="B9" s="38" t="s">
        <v>71</v>
      </c>
      <c r="C9" s="186">
        <v>58903320055</v>
      </c>
      <c r="D9" s="186">
        <v>55642312914.509995</v>
      </c>
      <c r="E9" s="186">
        <v>3885299193.3000002</v>
      </c>
      <c r="F9" s="186">
        <v>4636878027.5500011</v>
      </c>
      <c r="G9" s="186">
        <v>4443628750.2700005</v>
      </c>
      <c r="H9" s="186">
        <v>3662094483.4400001</v>
      </c>
      <c r="I9" s="186">
        <v>4235475919.6000004</v>
      </c>
      <c r="J9" s="186">
        <v>4301767529.6500025</v>
      </c>
      <c r="K9" s="186">
        <v>4288997107.170001</v>
      </c>
      <c r="L9" s="186">
        <v>4252764680.3800006</v>
      </c>
      <c r="M9" s="186">
        <v>4358544549.5200005</v>
      </c>
      <c r="N9" s="186">
        <v>4336581011.5699997</v>
      </c>
      <c r="O9" s="186">
        <v>4746353645.5699997</v>
      </c>
      <c r="P9" s="186">
        <v>7949020742.3099947</v>
      </c>
      <c r="Q9" s="186">
        <v>55097405640.330002</v>
      </c>
      <c r="R9" s="37"/>
      <c r="S9" s="37"/>
      <c r="T9" s="37"/>
      <c r="U9" s="37"/>
      <c r="V9" s="37"/>
      <c r="W9" s="37"/>
      <c r="X9" s="37"/>
    </row>
    <row r="10" spans="1:24" x14ac:dyDescent="0.25">
      <c r="B10" s="36" t="s">
        <v>12</v>
      </c>
      <c r="C10" s="175">
        <v>31461979188</v>
      </c>
      <c r="D10" s="175">
        <v>27045710763.179996</v>
      </c>
      <c r="E10" s="187">
        <v>1884279795.6400003</v>
      </c>
      <c r="F10" s="187">
        <v>2042038596.5100012</v>
      </c>
      <c r="G10" s="187">
        <v>2083455615.0400007</v>
      </c>
      <c r="H10" s="187">
        <v>1829176105.0300004</v>
      </c>
      <c r="I10" s="187">
        <v>1908674871.9600003</v>
      </c>
      <c r="J10" s="187">
        <v>2000367758.5500021</v>
      </c>
      <c r="K10" s="187">
        <v>2047366250.8000007</v>
      </c>
      <c r="L10" s="187">
        <v>2024738309.6900005</v>
      </c>
      <c r="M10" s="187">
        <v>1982231770.5999997</v>
      </c>
      <c r="N10" s="187">
        <v>2062456404.3699996</v>
      </c>
      <c r="O10" s="187">
        <v>2288070873.7999992</v>
      </c>
      <c r="P10" s="187">
        <v>4479056082.0699949</v>
      </c>
      <c r="Q10" s="187">
        <v>26631912434.059998</v>
      </c>
    </row>
    <row r="11" spans="1:24" x14ac:dyDescent="0.25">
      <c r="B11" s="36" t="s">
        <v>13</v>
      </c>
      <c r="C11" s="175">
        <v>13601175223</v>
      </c>
      <c r="D11" s="175">
        <v>13393763650.569996</v>
      </c>
      <c r="E11" s="187">
        <v>977658329.64999986</v>
      </c>
      <c r="F11" s="187">
        <v>1042522565.0399996</v>
      </c>
      <c r="G11" s="187">
        <v>1104306242.6599998</v>
      </c>
      <c r="H11" s="187">
        <v>1007126940.1899999</v>
      </c>
      <c r="I11" s="187">
        <v>1162092622.78</v>
      </c>
      <c r="J11" s="187">
        <v>1104774029.6400001</v>
      </c>
      <c r="K11" s="187">
        <v>1158672738.0099998</v>
      </c>
      <c r="L11" s="187">
        <v>1091615256.5700002</v>
      </c>
      <c r="M11" s="187">
        <v>1025237255.0900002</v>
      </c>
      <c r="N11" s="187">
        <v>1108665161.1699998</v>
      </c>
      <c r="O11" s="187">
        <v>1139878868.1000001</v>
      </c>
      <c r="P11" s="187">
        <v>1390451893.6300004</v>
      </c>
      <c r="Q11" s="187">
        <v>13313001902.529999</v>
      </c>
    </row>
    <row r="12" spans="1:24" x14ac:dyDescent="0.25">
      <c r="B12" s="36" t="s">
        <v>14</v>
      </c>
      <c r="C12" s="175">
        <v>8735935815</v>
      </c>
      <c r="D12" s="175">
        <v>9745209878.9999981</v>
      </c>
      <c r="E12" s="187">
        <v>617173959.09000003</v>
      </c>
      <c r="F12" s="187">
        <v>825358814.13000011</v>
      </c>
      <c r="G12" s="187">
        <v>791300498.82000005</v>
      </c>
      <c r="H12" s="187">
        <v>732169893.00999999</v>
      </c>
      <c r="I12" s="187">
        <v>742363381.17999995</v>
      </c>
      <c r="J12" s="187">
        <v>740234006.01000011</v>
      </c>
      <c r="K12" s="187">
        <v>708803865.00000012</v>
      </c>
      <c r="L12" s="187">
        <v>745033140.09000003</v>
      </c>
      <c r="M12" s="187">
        <v>793031240.54999995</v>
      </c>
      <c r="N12" s="187">
        <v>731684348.85000002</v>
      </c>
      <c r="O12" s="187">
        <v>871420767.98999989</v>
      </c>
      <c r="P12" s="187">
        <v>1440831372.7100003</v>
      </c>
      <c r="Q12" s="187">
        <v>9739405287.4300022</v>
      </c>
    </row>
    <row r="13" spans="1:24" x14ac:dyDescent="0.25">
      <c r="B13" s="36" t="s">
        <v>15</v>
      </c>
      <c r="C13" s="175">
        <v>5104229829</v>
      </c>
      <c r="D13" s="175">
        <v>5457628621.7600002</v>
      </c>
      <c r="E13" s="187">
        <v>406187108.91999996</v>
      </c>
      <c r="F13" s="187">
        <v>726958051.87000024</v>
      </c>
      <c r="G13" s="187">
        <v>464566393.74999988</v>
      </c>
      <c r="H13" s="187">
        <v>93621545.209999979</v>
      </c>
      <c r="I13" s="187">
        <v>422345043.68000001</v>
      </c>
      <c r="J13" s="187">
        <v>456391735.45000011</v>
      </c>
      <c r="K13" s="187">
        <v>374154253.36000001</v>
      </c>
      <c r="L13" s="187">
        <v>391377974.03000003</v>
      </c>
      <c r="M13" s="187">
        <v>558044283.27999997</v>
      </c>
      <c r="N13" s="187">
        <v>433775097.18000007</v>
      </c>
      <c r="O13" s="187">
        <v>446983135.68000001</v>
      </c>
      <c r="P13" s="187">
        <v>638681393.89999974</v>
      </c>
      <c r="Q13" s="187">
        <v>5413086016.3099995</v>
      </c>
    </row>
    <row r="14" spans="1:24" x14ac:dyDescent="0.25">
      <c r="B14" s="38" t="s">
        <v>72</v>
      </c>
      <c r="C14" s="186">
        <v>151150669938</v>
      </c>
      <c r="D14" s="186">
        <v>158198240585.59995</v>
      </c>
      <c r="E14" s="186">
        <v>8952538612.4000015</v>
      </c>
      <c r="F14" s="186">
        <v>13418829499.430002</v>
      </c>
      <c r="G14" s="186">
        <v>11590475362.26</v>
      </c>
      <c r="H14" s="186">
        <v>10723465957.589998</v>
      </c>
      <c r="I14" s="186">
        <v>12131204586.15</v>
      </c>
      <c r="J14" s="186">
        <v>13066228303.809999</v>
      </c>
      <c r="K14" s="186">
        <v>10961682922.669998</v>
      </c>
      <c r="L14" s="186">
        <v>11373365377.330002</v>
      </c>
      <c r="M14" s="186">
        <v>12068894480.329998</v>
      </c>
      <c r="N14" s="186">
        <v>10779385415.01</v>
      </c>
      <c r="O14" s="186">
        <v>14575026291.040001</v>
      </c>
      <c r="P14" s="186">
        <v>20495465492.940002</v>
      </c>
      <c r="Q14" s="186">
        <v>150136562300.96005</v>
      </c>
      <c r="R14" s="37"/>
      <c r="S14" s="37"/>
      <c r="T14" s="37"/>
      <c r="U14" s="37"/>
      <c r="V14" s="37"/>
      <c r="W14" s="37"/>
      <c r="X14" s="37"/>
    </row>
    <row r="15" spans="1:24" x14ac:dyDescent="0.25">
      <c r="B15" s="36" t="s">
        <v>17</v>
      </c>
      <c r="C15" s="175">
        <v>49713609101</v>
      </c>
      <c r="D15" s="175">
        <v>53002411982.399994</v>
      </c>
      <c r="E15" s="187">
        <v>2881688984.0100002</v>
      </c>
      <c r="F15" s="187">
        <v>3417258278.6600008</v>
      </c>
      <c r="G15" s="187">
        <v>3659515240.0900006</v>
      </c>
      <c r="H15" s="187">
        <v>2907354024.2300019</v>
      </c>
      <c r="I15" s="187">
        <v>3365429253.6599998</v>
      </c>
      <c r="J15" s="187">
        <v>4597007457.710001</v>
      </c>
      <c r="K15" s="187">
        <v>2727519004.7199998</v>
      </c>
      <c r="L15" s="187">
        <v>3594352721.5300002</v>
      </c>
      <c r="M15" s="187">
        <v>3853317805.0699992</v>
      </c>
      <c r="N15" s="187">
        <v>3556937266.8399997</v>
      </c>
      <c r="O15" s="187">
        <v>4474124685.7400007</v>
      </c>
      <c r="P15" s="187">
        <v>7222244972.7399979</v>
      </c>
      <c r="Q15" s="187">
        <v>46256749695.000023</v>
      </c>
    </row>
    <row r="16" spans="1:24" x14ac:dyDescent="0.25">
      <c r="B16" s="36" t="s">
        <v>18</v>
      </c>
      <c r="C16" s="175">
        <v>4258576307.0000005</v>
      </c>
      <c r="D16" s="175">
        <v>4342893147</v>
      </c>
      <c r="E16" s="187">
        <v>323505880.60999995</v>
      </c>
      <c r="F16" s="187">
        <v>275693194.12</v>
      </c>
      <c r="G16" s="187">
        <v>390725845.16000009</v>
      </c>
      <c r="H16" s="187">
        <v>240374437.03999999</v>
      </c>
      <c r="I16" s="187">
        <v>356486931.94999993</v>
      </c>
      <c r="J16" s="187">
        <v>366232740.05000001</v>
      </c>
      <c r="K16" s="187">
        <v>325639640.04999989</v>
      </c>
      <c r="L16" s="187">
        <v>435427919.40999991</v>
      </c>
      <c r="M16" s="187">
        <v>332789808.5399999</v>
      </c>
      <c r="N16" s="187">
        <v>248888402.59999999</v>
      </c>
      <c r="O16" s="187">
        <v>387134840.50999999</v>
      </c>
      <c r="P16" s="187">
        <v>571486354.94999969</v>
      </c>
      <c r="Q16" s="187">
        <v>4254385994.9899998</v>
      </c>
    </row>
    <row r="17" spans="2:24" x14ac:dyDescent="0.25">
      <c r="B17" s="36" t="s">
        <v>19</v>
      </c>
      <c r="C17" s="175">
        <v>36903561625</v>
      </c>
      <c r="D17" s="175">
        <v>37558218685.129967</v>
      </c>
      <c r="E17" s="187">
        <v>1173316532.5100005</v>
      </c>
      <c r="F17" s="187">
        <v>4044974307.3699994</v>
      </c>
      <c r="G17" s="187">
        <v>2549974139.999999</v>
      </c>
      <c r="H17" s="187">
        <v>2496894203.0199971</v>
      </c>
      <c r="I17" s="187">
        <v>3096407277.3100009</v>
      </c>
      <c r="J17" s="187">
        <v>3133799496.7499995</v>
      </c>
      <c r="K17" s="187">
        <v>2951157233.0199981</v>
      </c>
      <c r="L17" s="187">
        <v>2981118439.7100015</v>
      </c>
      <c r="M17" s="187">
        <v>2883307085.9399991</v>
      </c>
      <c r="N17" s="187">
        <v>2500156502.7000003</v>
      </c>
      <c r="O17" s="187">
        <v>3693567025.9599991</v>
      </c>
      <c r="P17" s="187">
        <v>5875620504.79</v>
      </c>
      <c r="Q17" s="187">
        <v>37380292749.080002</v>
      </c>
    </row>
    <row r="18" spans="2:24" x14ac:dyDescent="0.25">
      <c r="B18" s="36" t="s">
        <v>20</v>
      </c>
      <c r="C18" s="175">
        <v>17358361976</v>
      </c>
      <c r="D18" s="175">
        <v>18021538256.329994</v>
      </c>
      <c r="E18" s="187">
        <v>1211607539.4300003</v>
      </c>
      <c r="F18" s="187">
        <v>1468557909.6399999</v>
      </c>
      <c r="G18" s="187">
        <v>1363799040.6399999</v>
      </c>
      <c r="H18" s="187">
        <v>1180610755.8300002</v>
      </c>
      <c r="I18" s="187">
        <v>1818357392.1100001</v>
      </c>
      <c r="J18" s="187">
        <v>1508229743.4199998</v>
      </c>
      <c r="K18" s="187">
        <v>1211327214.7899997</v>
      </c>
      <c r="L18" s="187">
        <v>1137442269.5600002</v>
      </c>
      <c r="M18" s="187">
        <v>1581418195.0400002</v>
      </c>
      <c r="N18" s="187">
        <v>1316897181.9499998</v>
      </c>
      <c r="O18" s="187">
        <v>1402819135.6900001</v>
      </c>
      <c r="P18" s="187">
        <v>2596969521.170001</v>
      </c>
      <c r="Q18" s="187">
        <v>17798035899.270012</v>
      </c>
    </row>
    <row r="19" spans="2:24" x14ac:dyDescent="0.25">
      <c r="B19" s="36" t="s">
        <v>21</v>
      </c>
      <c r="C19" s="175">
        <v>1692688804</v>
      </c>
      <c r="D19" s="175">
        <v>1524291517</v>
      </c>
      <c r="E19" s="187">
        <v>13755799.999999998</v>
      </c>
      <c r="F19" s="187">
        <v>63755800</v>
      </c>
      <c r="G19" s="187">
        <v>13755799.999999998</v>
      </c>
      <c r="H19" s="187">
        <v>424769221.25000006</v>
      </c>
      <c r="I19" s="187">
        <v>61529861.999999993</v>
      </c>
      <c r="J19" s="187">
        <v>11529862</v>
      </c>
      <c r="K19" s="187">
        <v>370748418.42999995</v>
      </c>
      <c r="L19" s="187">
        <v>67185458.650000006</v>
      </c>
      <c r="M19" s="187">
        <v>107185508</v>
      </c>
      <c r="N19" s="187">
        <v>27481616.000000004</v>
      </c>
      <c r="O19" s="187">
        <v>73400386.469999999</v>
      </c>
      <c r="P19" s="187">
        <v>289192729.23000002</v>
      </c>
      <c r="Q19" s="187">
        <v>1524290462.0299997</v>
      </c>
    </row>
    <row r="20" spans="2:24" x14ac:dyDescent="0.25">
      <c r="B20" s="36" t="s">
        <v>22</v>
      </c>
      <c r="C20" s="175">
        <v>6790391554</v>
      </c>
      <c r="D20" s="175">
        <v>6742427684.7199993</v>
      </c>
      <c r="E20" s="187">
        <v>498820114.70999998</v>
      </c>
      <c r="F20" s="187">
        <v>1115494845.9300001</v>
      </c>
      <c r="G20" s="187">
        <v>739192973.98999989</v>
      </c>
      <c r="H20" s="187">
        <v>737525662.3499999</v>
      </c>
      <c r="I20" s="187">
        <v>607837607.32000005</v>
      </c>
      <c r="J20" s="187">
        <v>635221717.28999996</v>
      </c>
      <c r="K20" s="187">
        <v>471309474.29000002</v>
      </c>
      <c r="L20" s="187">
        <v>216976804.24000001</v>
      </c>
      <c r="M20" s="187">
        <v>338137893.81999999</v>
      </c>
      <c r="N20" s="187">
        <v>234958836.66000003</v>
      </c>
      <c r="O20" s="187">
        <v>513932370.23000008</v>
      </c>
      <c r="P20" s="187">
        <v>563330302.12</v>
      </c>
      <c r="Q20" s="187">
        <v>6672738602.9500008</v>
      </c>
    </row>
    <row r="21" spans="2:24" x14ac:dyDescent="0.25">
      <c r="B21" s="36" t="s">
        <v>23</v>
      </c>
      <c r="C21" s="175">
        <v>15136251408</v>
      </c>
      <c r="D21" s="175">
        <v>15011466408</v>
      </c>
      <c r="E21" s="187">
        <v>1248854284</v>
      </c>
      <c r="F21" s="187">
        <v>1258854284</v>
      </c>
      <c r="G21" s="187">
        <v>1248854284</v>
      </c>
      <c r="H21" s="187">
        <v>1248854284</v>
      </c>
      <c r="I21" s="187">
        <v>1253854284</v>
      </c>
      <c r="J21" s="187">
        <v>1248854284</v>
      </c>
      <c r="K21" s="187">
        <v>1253854184</v>
      </c>
      <c r="L21" s="187">
        <v>1254068884</v>
      </c>
      <c r="M21" s="187">
        <v>1248854284</v>
      </c>
      <c r="N21" s="187">
        <v>1248854284</v>
      </c>
      <c r="O21" s="187">
        <v>1248854284</v>
      </c>
      <c r="P21" s="187">
        <v>1248854284</v>
      </c>
      <c r="Q21" s="187">
        <v>15011465908.000002</v>
      </c>
    </row>
    <row r="22" spans="2:24" x14ac:dyDescent="0.25">
      <c r="B22" s="36" t="s">
        <v>24</v>
      </c>
      <c r="C22" s="175">
        <v>19220654109</v>
      </c>
      <c r="D22" s="175">
        <v>21492206098.000004</v>
      </c>
      <c r="E22" s="187">
        <v>1448171480.1299999</v>
      </c>
      <c r="F22" s="187">
        <v>1620202882.7100005</v>
      </c>
      <c r="G22" s="187">
        <v>1624009538.3800001</v>
      </c>
      <c r="H22" s="187">
        <v>1485983633.2899997</v>
      </c>
      <c r="I22" s="187">
        <v>1570599877.7999997</v>
      </c>
      <c r="J22" s="187">
        <v>1564299811.3600004</v>
      </c>
      <c r="K22" s="187">
        <v>1634218253.3700001</v>
      </c>
      <c r="L22" s="187">
        <v>1643881284.7200005</v>
      </c>
      <c r="M22" s="187">
        <v>1723190399.9200003</v>
      </c>
      <c r="N22" s="187">
        <v>1644579824.26</v>
      </c>
      <c r="O22" s="187">
        <v>2766160212.1399994</v>
      </c>
      <c r="P22" s="187">
        <v>2020138463.71</v>
      </c>
      <c r="Q22" s="187">
        <v>20745435661.790005</v>
      </c>
    </row>
    <row r="23" spans="2:24" x14ac:dyDescent="0.25">
      <c r="B23" s="36" t="s">
        <v>82</v>
      </c>
      <c r="C23" s="187">
        <v>76575054</v>
      </c>
      <c r="D23" s="187">
        <v>502786807.01999998</v>
      </c>
      <c r="E23" s="187">
        <v>152817997</v>
      </c>
      <c r="F23" s="187">
        <v>154037997</v>
      </c>
      <c r="G23" s="187">
        <v>648500</v>
      </c>
      <c r="H23" s="187">
        <v>1099736.58</v>
      </c>
      <c r="I23" s="187">
        <v>702100</v>
      </c>
      <c r="J23" s="187">
        <v>1053191.23</v>
      </c>
      <c r="K23" s="187">
        <v>15909500</v>
      </c>
      <c r="L23" s="187">
        <v>42911595.510000005</v>
      </c>
      <c r="M23" s="187">
        <v>693500</v>
      </c>
      <c r="N23" s="187">
        <v>631500</v>
      </c>
      <c r="O23" s="187">
        <v>15033350.300000001</v>
      </c>
      <c r="P23" s="187">
        <v>107628360.23</v>
      </c>
      <c r="Q23" s="187">
        <v>493167327.85000008</v>
      </c>
    </row>
    <row r="24" spans="2:24" x14ac:dyDescent="0.25">
      <c r="B24" s="38" t="s">
        <v>83</v>
      </c>
      <c r="C24" s="186">
        <v>63060109727</v>
      </c>
      <c r="D24" s="186">
        <v>92990699362.850006</v>
      </c>
      <c r="E24" s="186">
        <v>3021454503.6900005</v>
      </c>
      <c r="F24" s="186">
        <v>7012962960.0300007</v>
      </c>
      <c r="G24" s="186">
        <v>6442717683.5200005</v>
      </c>
      <c r="H24" s="186">
        <v>12220295016.82</v>
      </c>
      <c r="I24" s="186">
        <v>3748036415.1499996</v>
      </c>
      <c r="J24" s="186">
        <v>4850326277.1800032</v>
      </c>
      <c r="K24" s="186">
        <v>2781582247.77</v>
      </c>
      <c r="L24" s="186">
        <v>12091583436.239998</v>
      </c>
      <c r="M24" s="186">
        <v>13031835599.460001</v>
      </c>
      <c r="N24" s="186">
        <v>9215944331.8799992</v>
      </c>
      <c r="O24" s="186">
        <v>4859851692</v>
      </c>
      <c r="P24" s="186">
        <v>12631506806.629995</v>
      </c>
      <c r="Q24" s="186">
        <v>91908096970.36998</v>
      </c>
      <c r="R24" s="37"/>
      <c r="S24" s="37"/>
      <c r="T24" s="37"/>
      <c r="U24" s="37"/>
      <c r="V24" s="37"/>
      <c r="W24" s="37"/>
      <c r="X24" s="37"/>
    </row>
    <row r="25" spans="2:24" x14ac:dyDescent="0.25">
      <c r="B25" s="36" t="s">
        <v>26</v>
      </c>
      <c r="C25" s="175">
        <v>8071544972</v>
      </c>
      <c r="D25" s="175">
        <v>8653571468.3599968</v>
      </c>
      <c r="E25" s="187">
        <v>472166417.84000003</v>
      </c>
      <c r="F25" s="187">
        <v>482911824.92000008</v>
      </c>
      <c r="G25" s="187">
        <v>1238761334.8099999</v>
      </c>
      <c r="H25" s="187">
        <v>410606910.76999992</v>
      </c>
      <c r="I25" s="187">
        <v>551778976.75000012</v>
      </c>
      <c r="J25" s="187">
        <v>527045090.04000008</v>
      </c>
      <c r="K25" s="187">
        <v>500607947.18000001</v>
      </c>
      <c r="L25" s="187">
        <v>717284204.0999999</v>
      </c>
      <c r="M25" s="187">
        <v>460023133.29000002</v>
      </c>
      <c r="N25" s="187">
        <v>847275597.23999977</v>
      </c>
      <c r="O25" s="187">
        <v>665805171.30999994</v>
      </c>
      <c r="P25" s="187">
        <v>1418106563.1100001</v>
      </c>
      <c r="Q25" s="187">
        <v>8292373171.3600006</v>
      </c>
    </row>
    <row r="26" spans="2:24" x14ac:dyDescent="0.25">
      <c r="B26" s="36" t="s">
        <v>27</v>
      </c>
      <c r="C26" s="175">
        <v>1047340870</v>
      </c>
      <c r="D26" s="175">
        <v>1853277028.5599999</v>
      </c>
      <c r="E26" s="187">
        <v>71292012.959999993</v>
      </c>
      <c r="F26" s="187">
        <v>90501667.620000005</v>
      </c>
      <c r="G26" s="187">
        <v>828116618.07999992</v>
      </c>
      <c r="H26" s="187">
        <v>75942949.310000002</v>
      </c>
      <c r="I26" s="187">
        <v>126391539.65000001</v>
      </c>
      <c r="J26" s="187">
        <v>118808648.28</v>
      </c>
      <c r="K26" s="187">
        <v>71762745.189999983</v>
      </c>
      <c r="L26" s="187">
        <v>72210071.939999998</v>
      </c>
      <c r="M26" s="187">
        <v>72211946.5</v>
      </c>
      <c r="N26" s="187">
        <v>68697348</v>
      </c>
      <c r="O26" s="187">
        <v>154169991.54999998</v>
      </c>
      <c r="P26" s="187">
        <v>97375291.129999995</v>
      </c>
      <c r="Q26" s="187">
        <v>1847480830.21</v>
      </c>
    </row>
    <row r="27" spans="2:24" x14ac:dyDescent="0.25">
      <c r="B27" s="36" t="s">
        <v>28</v>
      </c>
      <c r="C27" s="175">
        <v>1587534587</v>
      </c>
      <c r="D27" s="175">
        <v>1557521090.4399998</v>
      </c>
      <c r="E27" s="187">
        <v>84213093.889999986</v>
      </c>
      <c r="F27" s="187">
        <v>111928063.22</v>
      </c>
      <c r="G27" s="187">
        <v>136604494.43999997</v>
      </c>
      <c r="H27" s="187">
        <v>88865390.700000003</v>
      </c>
      <c r="I27" s="187">
        <v>97183683.800000012</v>
      </c>
      <c r="J27" s="187">
        <v>119614848.57000001</v>
      </c>
      <c r="K27" s="187">
        <v>106344301.38000001</v>
      </c>
      <c r="L27" s="187">
        <v>143387272.90999994</v>
      </c>
      <c r="M27" s="187">
        <v>128841724.38</v>
      </c>
      <c r="N27" s="187">
        <v>93286142.37999998</v>
      </c>
      <c r="O27" s="187">
        <v>153892601.74999997</v>
      </c>
      <c r="P27" s="187">
        <v>217601164.78</v>
      </c>
      <c r="Q27" s="187">
        <v>1481762782.2000003</v>
      </c>
    </row>
    <row r="28" spans="2:24" x14ac:dyDescent="0.25">
      <c r="B28" s="36" t="s">
        <v>29</v>
      </c>
      <c r="C28" s="175">
        <v>47993384</v>
      </c>
      <c r="D28" s="175">
        <v>134315120</v>
      </c>
      <c r="E28" s="187">
        <v>3408289.2399999998</v>
      </c>
      <c r="F28" s="187">
        <v>3580110.05</v>
      </c>
      <c r="G28" s="187">
        <v>4124245.8099999996</v>
      </c>
      <c r="H28" s="187">
        <v>3432230.97</v>
      </c>
      <c r="I28" s="187">
        <v>3527973.8599999994</v>
      </c>
      <c r="J28" s="187">
        <v>4383043.7</v>
      </c>
      <c r="K28" s="187">
        <v>3519246.4499999997</v>
      </c>
      <c r="L28" s="187">
        <v>3748437.11</v>
      </c>
      <c r="M28" s="187">
        <v>3995825.1</v>
      </c>
      <c r="N28" s="187">
        <v>3710687.8600000003</v>
      </c>
      <c r="O28" s="187">
        <v>7280336.5100000007</v>
      </c>
      <c r="P28" s="187">
        <v>89227038.440000013</v>
      </c>
      <c r="Q28" s="187">
        <v>133937465.09999996</v>
      </c>
    </row>
    <row r="29" spans="2:24" x14ac:dyDescent="0.25">
      <c r="B29" s="36" t="s">
        <v>30</v>
      </c>
      <c r="C29" s="175">
        <v>31109465036</v>
      </c>
      <c r="D29" s="175">
        <v>33206586360.469997</v>
      </c>
      <c r="E29" s="187">
        <v>1359427979.9899998</v>
      </c>
      <c r="F29" s="187">
        <v>5084761259.0900011</v>
      </c>
      <c r="G29" s="187">
        <v>3032747761.1600013</v>
      </c>
      <c r="H29" s="187">
        <v>5122212901.8600006</v>
      </c>
      <c r="I29" s="187">
        <v>1844784269.5500002</v>
      </c>
      <c r="J29" s="187">
        <v>3753140494.6000023</v>
      </c>
      <c r="K29" s="187">
        <v>896360713.20000017</v>
      </c>
      <c r="L29" s="187">
        <v>1891278320.1799989</v>
      </c>
      <c r="M29" s="187">
        <v>1000821890.5700004</v>
      </c>
      <c r="N29" s="187">
        <v>1852035424.6499999</v>
      </c>
      <c r="O29" s="187">
        <v>1647095178.6399999</v>
      </c>
      <c r="P29" s="187">
        <v>5685284002.1699963</v>
      </c>
      <c r="Q29" s="187">
        <v>33169950195.659985</v>
      </c>
    </row>
    <row r="30" spans="2:24" x14ac:dyDescent="0.25">
      <c r="B30" s="36" t="s">
        <v>31</v>
      </c>
      <c r="C30" s="175">
        <v>501018140</v>
      </c>
      <c r="D30" s="175">
        <v>709222136.85000002</v>
      </c>
      <c r="E30" s="187">
        <v>29818974.599999998</v>
      </c>
      <c r="F30" s="187">
        <v>65948664.400000013</v>
      </c>
      <c r="G30" s="187">
        <v>94275446.939999998</v>
      </c>
      <c r="H30" s="187">
        <v>44712192.829999998</v>
      </c>
      <c r="I30" s="187">
        <v>29714380.750000004</v>
      </c>
      <c r="J30" s="187">
        <v>53274287.979999997</v>
      </c>
      <c r="K30" s="187">
        <v>72933669.280000001</v>
      </c>
      <c r="L30" s="187">
        <v>53948345.119999997</v>
      </c>
      <c r="M30" s="187">
        <v>40948345.119999997</v>
      </c>
      <c r="N30" s="187">
        <v>56948344.120000012</v>
      </c>
      <c r="O30" s="187">
        <v>95588714.229999989</v>
      </c>
      <c r="P30" s="187">
        <v>59083285.589999996</v>
      </c>
      <c r="Q30" s="187">
        <v>697194650.95999992</v>
      </c>
    </row>
    <row r="31" spans="2:24" x14ac:dyDescent="0.25">
      <c r="B31" s="36" t="s">
        <v>32</v>
      </c>
      <c r="C31" s="175">
        <v>18475048079</v>
      </c>
      <c r="D31" s="175">
        <v>38291461862.169998</v>
      </c>
      <c r="E31" s="187">
        <v>915658477.1400001</v>
      </c>
      <c r="F31" s="187">
        <v>993571586.38000011</v>
      </c>
      <c r="G31" s="187">
        <v>967400908</v>
      </c>
      <c r="H31" s="187">
        <v>6297086528.999999</v>
      </c>
      <c r="I31" s="187">
        <v>956281209.00000012</v>
      </c>
      <c r="J31" s="187">
        <v>106746299.12</v>
      </c>
      <c r="K31" s="187">
        <v>970744226</v>
      </c>
      <c r="L31" s="187">
        <v>4031891528.5400004</v>
      </c>
      <c r="M31" s="187">
        <v>9928892886</v>
      </c>
      <c r="N31" s="187">
        <v>6150417402.9999981</v>
      </c>
      <c r="O31" s="187">
        <v>1938705403.0000002</v>
      </c>
      <c r="P31" s="187">
        <v>4573014558.4800014</v>
      </c>
      <c r="Q31" s="187">
        <v>37830411013.659996</v>
      </c>
    </row>
    <row r="32" spans="2:24" x14ac:dyDescent="0.25">
      <c r="B32" s="36" t="s">
        <v>33</v>
      </c>
      <c r="C32" s="175">
        <v>1026652413</v>
      </c>
      <c r="D32" s="175">
        <v>1094342413</v>
      </c>
      <c r="E32" s="187">
        <v>15200177.279999997</v>
      </c>
      <c r="F32" s="187">
        <v>107906054.14999999</v>
      </c>
      <c r="G32" s="187">
        <v>45849402.730000004</v>
      </c>
      <c r="H32" s="187">
        <v>108528572.10000001</v>
      </c>
      <c r="I32" s="187">
        <v>57902573.260000005</v>
      </c>
      <c r="J32" s="187">
        <v>51669035.759999998</v>
      </c>
      <c r="K32" s="187">
        <v>71469354.129999995</v>
      </c>
      <c r="L32" s="187">
        <v>71437120.620000005</v>
      </c>
      <c r="M32" s="187">
        <v>73964702.480000004</v>
      </c>
      <c r="N32" s="187">
        <v>72827117.680000007</v>
      </c>
      <c r="O32" s="187">
        <v>73507364.250000015</v>
      </c>
      <c r="P32" s="187">
        <v>248585154.44999999</v>
      </c>
      <c r="Q32" s="187">
        <v>998846628.88999987</v>
      </c>
    </row>
    <row r="33" spans="2:24" x14ac:dyDescent="0.25">
      <c r="B33" s="36" t="s">
        <v>34</v>
      </c>
      <c r="C33" s="175">
        <v>606408974</v>
      </c>
      <c r="D33" s="175">
        <v>627723811</v>
      </c>
      <c r="E33" s="187">
        <v>28998679.48</v>
      </c>
      <c r="F33" s="187">
        <v>28646932.93</v>
      </c>
      <c r="G33" s="187">
        <v>46420933.609999999</v>
      </c>
      <c r="H33" s="187">
        <v>27202875.170000002</v>
      </c>
      <c r="I33" s="187">
        <v>29196550.370000001</v>
      </c>
      <c r="J33" s="187">
        <v>36144488.649999999</v>
      </c>
      <c r="K33" s="187">
        <v>34279334.149999999</v>
      </c>
      <c r="L33" s="187">
        <v>29524232.02</v>
      </c>
      <c r="M33" s="187">
        <v>36790535.159999996</v>
      </c>
      <c r="N33" s="187">
        <v>33233848.800000004</v>
      </c>
      <c r="O33" s="187">
        <v>56642217.75999999</v>
      </c>
      <c r="P33" s="187">
        <v>206575781.81000006</v>
      </c>
      <c r="Q33" s="187">
        <v>593656409.90999997</v>
      </c>
    </row>
    <row r="34" spans="2:24" x14ac:dyDescent="0.25">
      <c r="B34" s="36" t="s">
        <v>35</v>
      </c>
      <c r="C34" s="175">
        <v>587103272</v>
      </c>
      <c r="D34" s="175">
        <v>6862678072</v>
      </c>
      <c r="E34" s="187">
        <v>41270401.270000003</v>
      </c>
      <c r="F34" s="187">
        <v>43206797.270000003</v>
      </c>
      <c r="G34" s="187">
        <v>48416537.940000005</v>
      </c>
      <c r="H34" s="187">
        <v>41704464.110000007</v>
      </c>
      <c r="I34" s="187">
        <v>51275258.159999996</v>
      </c>
      <c r="J34" s="187">
        <v>79500040.479999989</v>
      </c>
      <c r="K34" s="187">
        <v>53560710.809999995</v>
      </c>
      <c r="L34" s="187">
        <v>5076873903.7000008</v>
      </c>
      <c r="M34" s="187">
        <v>1285344610.8600001</v>
      </c>
      <c r="N34" s="187">
        <v>37512418.149999999</v>
      </c>
      <c r="O34" s="187">
        <v>67164713</v>
      </c>
      <c r="P34" s="187">
        <v>36653966.670000002</v>
      </c>
      <c r="Q34" s="187">
        <v>6862483822.4199991</v>
      </c>
    </row>
    <row r="35" spans="2:24" x14ac:dyDescent="0.25">
      <c r="B35" s="38" t="s">
        <v>84</v>
      </c>
      <c r="C35" s="186">
        <v>49902000000</v>
      </c>
      <c r="D35" s="186">
        <v>39404632250.510002</v>
      </c>
      <c r="E35" s="186">
        <v>5216503448.4800005</v>
      </c>
      <c r="F35" s="186">
        <v>872162712.93999994</v>
      </c>
      <c r="G35" s="186">
        <v>2045087013.6899998</v>
      </c>
      <c r="H35" s="186">
        <v>3254450885.9199996</v>
      </c>
      <c r="I35" s="186">
        <v>1369919059.8800001</v>
      </c>
      <c r="J35" s="186">
        <v>7593245790.7800007</v>
      </c>
      <c r="K35" s="186">
        <v>3779950351.4699998</v>
      </c>
      <c r="L35" s="186">
        <v>718928349.80000007</v>
      </c>
      <c r="M35" s="186">
        <v>1889693189.5399997</v>
      </c>
      <c r="N35" s="186">
        <v>4035819125.3199997</v>
      </c>
      <c r="O35" s="186">
        <v>7228309028.3400002</v>
      </c>
      <c r="P35" s="186">
        <v>1388048864.0900002</v>
      </c>
      <c r="Q35" s="186">
        <v>39392117820.25</v>
      </c>
      <c r="R35" s="37"/>
      <c r="S35" s="37"/>
      <c r="T35" s="37"/>
      <c r="U35" s="37"/>
      <c r="V35" s="37"/>
      <c r="W35" s="37"/>
      <c r="X35" s="37"/>
    </row>
    <row r="36" spans="2:24" x14ac:dyDescent="0.25">
      <c r="B36" s="36" t="s">
        <v>37</v>
      </c>
      <c r="C36" s="175">
        <v>49902000000</v>
      </c>
      <c r="D36" s="175">
        <v>39404632250.510002</v>
      </c>
      <c r="E36" s="187">
        <v>5216503448.4800005</v>
      </c>
      <c r="F36" s="187">
        <v>872162712.93999994</v>
      </c>
      <c r="G36" s="187">
        <v>2045087013.6899998</v>
      </c>
      <c r="H36" s="187">
        <v>3254450885.9199996</v>
      </c>
      <c r="I36" s="187">
        <v>1369919059.8800001</v>
      </c>
      <c r="J36" s="187">
        <v>7593245790.7800007</v>
      </c>
      <c r="K36" s="187">
        <v>3779950351.4699998</v>
      </c>
      <c r="L36" s="187">
        <v>718928349.80000007</v>
      </c>
      <c r="M36" s="187">
        <v>1889693189.5399997</v>
      </c>
      <c r="N36" s="187">
        <v>4035819125.3199997</v>
      </c>
      <c r="O36" s="187">
        <v>7228309028.3400002</v>
      </c>
      <c r="P36" s="187">
        <v>1388048864.0900002</v>
      </c>
      <c r="Q36" s="187">
        <v>39392117820.25</v>
      </c>
    </row>
    <row r="37" spans="2:24" x14ac:dyDescent="0.25">
      <c r="B37" s="38" t="s">
        <v>85</v>
      </c>
      <c r="C37" s="186">
        <v>3748645892</v>
      </c>
      <c r="D37" s="186">
        <v>2496837893.8000002</v>
      </c>
      <c r="E37" s="186">
        <v>17271121.509997603</v>
      </c>
      <c r="F37" s="186">
        <v>124084684.57002604</v>
      </c>
      <c r="G37" s="186">
        <v>294019210.23998755</v>
      </c>
      <c r="H37" s="186">
        <v>78454437.750016361</v>
      </c>
      <c r="I37" s="186">
        <v>86729533.049980119</v>
      </c>
      <c r="J37" s="186">
        <v>100896687.73005028</v>
      </c>
      <c r="K37" s="186">
        <v>109118942.34003495</v>
      </c>
      <c r="L37" s="186">
        <v>90540751.069941074</v>
      </c>
      <c r="M37" s="186">
        <v>375332663.86991477</v>
      </c>
      <c r="N37" s="186">
        <v>98737996.690043673</v>
      </c>
      <c r="O37" s="186">
        <v>112712344.85002245</v>
      </c>
      <c r="P37" s="186">
        <v>876638567.96999967</v>
      </c>
      <c r="Q37" s="186">
        <v>2364536941.6400151</v>
      </c>
      <c r="R37" s="37"/>
      <c r="S37" s="37"/>
      <c r="T37" s="37"/>
      <c r="U37" s="37"/>
      <c r="V37" s="37"/>
      <c r="W37" s="37"/>
      <c r="X37" s="37"/>
    </row>
    <row r="38" spans="2:24" x14ac:dyDescent="0.25">
      <c r="B38" s="36" t="s">
        <v>39</v>
      </c>
      <c r="C38" s="175">
        <v>3308630202</v>
      </c>
      <c r="D38" s="175">
        <v>2305036893.52</v>
      </c>
      <c r="E38" s="187">
        <v>16950908.510000002</v>
      </c>
      <c r="F38" s="187">
        <v>113063366.93000002</v>
      </c>
      <c r="G38" s="187">
        <v>286970955.13999993</v>
      </c>
      <c r="H38" s="187">
        <v>72669782.810000002</v>
      </c>
      <c r="I38" s="187">
        <v>80336870.509999976</v>
      </c>
      <c r="J38" s="187">
        <v>92573083.420000017</v>
      </c>
      <c r="K38" s="187">
        <v>100993916</v>
      </c>
      <c r="L38" s="187">
        <v>83483694.090000004</v>
      </c>
      <c r="M38" s="187">
        <v>342535304.11999989</v>
      </c>
      <c r="N38" s="187">
        <v>92487415.200000003</v>
      </c>
      <c r="O38" s="187">
        <v>79011559.830000043</v>
      </c>
      <c r="P38" s="187">
        <v>862481537.31000006</v>
      </c>
      <c r="Q38" s="187">
        <v>2223558393.8700004</v>
      </c>
    </row>
    <row r="39" spans="2:24" x14ac:dyDescent="0.25">
      <c r="B39" s="36" t="s">
        <v>40</v>
      </c>
      <c r="C39" s="175">
        <v>440015690</v>
      </c>
      <c r="D39" s="175">
        <v>191801000.28000003</v>
      </c>
      <c r="E39" s="187">
        <v>320212.99999760091</v>
      </c>
      <c r="F39" s="187">
        <v>11021317.640026005</v>
      </c>
      <c r="G39" s="187">
        <v>7048255.0999876065</v>
      </c>
      <c r="H39" s="187">
        <v>5784654.9400163665</v>
      </c>
      <c r="I39" s="187">
        <v>6392662.5399801442</v>
      </c>
      <c r="J39" s="187">
        <v>8323604.3100502575</v>
      </c>
      <c r="K39" s="187">
        <v>8125026.3400349421</v>
      </c>
      <c r="L39" s="187">
        <v>7057056.9799410803</v>
      </c>
      <c r="M39" s="187">
        <v>32797359.749914903</v>
      </c>
      <c r="N39" s="187">
        <v>6250581.4900436793</v>
      </c>
      <c r="O39" s="187">
        <v>33700785.020022407</v>
      </c>
      <c r="P39" s="187">
        <v>14157030.659999648</v>
      </c>
      <c r="Q39" s="187">
        <v>140978547.77001464</v>
      </c>
    </row>
    <row r="40" spans="2:24" x14ac:dyDescent="0.25">
      <c r="B40" s="56" t="s">
        <v>45</v>
      </c>
      <c r="C40" s="291">
        <v>326764745612</v>
      </c>
      <c r="D40" s="291">
        <v>348732723007.2699</v>
      </c>
      <c r="E40" s="292">
        <v>21093066879.380001</v>
      </c>
      <c r="F40" s="293">
        <v>26064917884.520031</v>
      </c>
      <c r="G40" s="294">
        <v>24815928019.979992</v>
      </c>
      <c r="H40" s="292">
        <v>29938760781.520012</v>
      </c>
      <c r="I40" s="293">
        <v>21571365513.829979</v>
      </c>
      <c r="J40" s="294">
        <v>29912464589.150059</v>
      </c>
      <c r="K40" s="292">
        <v>21921331571.420033</v>
      </c>
      <c r="L40" s="293">
        <v>28527182594.819939</v>
      </c>
      <c r="M40" s="294">
        <v>31724300482.719913</v>
      </c>
      <c r="N40" s="292">
        <v>28466467880.470043</v>
      </c>
      <c r="O40" s="293">
        <v>31522253001.800022</v>
      </c>
      <c r="P40" s="294">
        <v>43340680473.939995</v>
      </c>
      <c r="Q40" s="295">
        <v>338898719673.55005</v>
      </c>
    </row>
    <row r="41" spans="2:24" x14ac:dyDescent="0.25">
      <c r="C41" s="205"/>
      <c r="D41" s="205"/>
      <c r="E41" s="35"/>
      <c r="F41" s="35"/>
      <c r="G41" s="35"/>
      <c r="H41" s="35"/>
      <c r="I41" s="35"/>
      <c r="J41" s="35"/>
      <c r="K41" s="35"/>
      <c r="L41" s="39"/>
      <c r="M41" s="39"/>
      <c r="N41" s="35"/>
      <c r="O41" s="35"/>
      <c r="P41" s="35"/>
      <c r="Q41" s="35"/>
    </row>
    <row r="42" spans="2:24" x14ac:dyDescent="0.25">
      <c r="B42" s="55" t="s">
        <v>46</v>
      </c>
      <c r="C42" s="296"/>
      <c r="D42" s="296"/>
      <c r="E42" s="297"/>
      <c r="F42" s="298"/>
      <c r="G42" s="299"/>
      <c r="H42" s="297"/>
      <c r="I42" s="298"/>
      <c r="J42" s="299"/>
      <c r="K42" s="297"/>
      <c r="L42" s="298"/>
      <c r="M42" s="299"/>
      <c r="N42" s="297"/>
      <c r="O42" s="298"/>
      <c r="P42" s="299"/>
      <c r="Q42" s="300"/>
    </row>
    <row r="43" spans="2:24" x14ac:dyDescent="0.25">
      <c r="B43" s="38" t="s">
        <v>71</v>
      </c>
      <c r="C43" s="186">
        <v>56594140</v>
      </c>
      <c r="D43" s="186">
        <v>148371525.72</v>
      </c>
      <c r="E43" s="186">
        <v>5794559.46</v>
      </c>
      <c r="F43" s="186">
        <v>4716178</v>
      </c>
      <c r="G43" s="186">
        <v>4716178</v>
      </c>
      <c r="H43" s="186">
        <v>4716178</v>
      </c>
      <c r="I43" s="186">
        <v>4716178</v>
      </c>
      <c r="J43" s="186">
        <v>4716178</v>
      </c>
      <c r="K43" s="186">
        <v>4716178</v>
      </c>
      <c r="L43" s="186">
        <v>4716178</v>
      </c>
      <c r="M43" s="186">
        <v>4716178</v>
      </c>
      <c r="N43" s="186">
        <v>4746178</v>
      </c>
      <c r="O43" s="186">
        <v>18589082.280000001</v>
      </c>
      <c r="P43" s="186">
        <v>4656182</v>
      </c>
      <c r="Q43" s="186">
        <v>71515425.739999995</v>
      </c>
      <c r="R43" s="37"/>
      <c r="S43" s="37"/>
      <c r="T43" s="37"/>
      <c r="U43" s="37"/>
      <c r="V43" s="37"/>
      <c r="W43" s="37"/>
      <c r="X43" s="37"/>
    </row>
    <row r="44" spans="2:24" x14ac:dyDescent="0.25">
      <c r="B44" s="36" t="s">
        <v>86</v>
      </c>
      <c r="C44" s="187">
        <v>56594140</v>
      </c>
      <c r="D44" s="187">
        <v>148371525.72</v>
      </c>
      <c r="E44" s="187">
        <v>5794559.46</v>
      </c>
      <c r="F44" s="187">
        <v>4716178</v>
      </c>
      <c r="G44" s="187">
        <v>4716178</v>
      </c>
      <c r="H44" s="187">
        <v>4716178</v>
      </c>
      <c r="I44" s="187">
        <v>4716178</v>
      </c>
      <c r="J44" s="187">
        <v>4716178</v>
      </c>
      <c r="K44" s="187">
        <v>4716178</v>
      </c>
      <c r="L44" s="187">
        <v>4716178</v>
      </c>
      <c r="M44" s="187">
        <v>4716178</v>
      </c>
      <c r="N44" s="187">
        <v>4746178</v>
      </c>
      <c r="O44" s="187">
        <v>18589082.280000001</v>
      </c>
      <c r="P44" s="187">
        <v>4656182</v>
      </c>
      <c r="Q44" s="187">
        <v>71515425.739999995</v>
      </c>
    </row>
    <row r="45" spans="2:24" x14ac:dyDescent="0.25">
      <c r="B45" s="38" t="s">
        <v>73</v>
      </c>
      <c r="C45" s="186">
        <v>63654435762</v>
      </c>
      <c r="D45" s="186">
        <v>61145569490.279999</v>
      </c>
      <c r="E45" s="186">
        <v>8920792960.4400005</v>
      </c>
      <c r="F45" s="186">
        <v>7221526251.0099993</v>
      </c>
      <c r="G45" s="186">
        <v>4611844897.6199989</v>
      </c>
      <c r="H45" s="186">
        <v>3798465580.8400002</v>
      </c>
      <c r="I45" s="186">
        <v>6317876308.6199989</v>
      </c>
      <c r="J45" s="186">
        <v>4491026801.1499996</v>
      </c>
      <c r="K45" s="186">
        <v>3721969128.8100004</v>
      </c>
      <c r="L45" s="186">
        <v>5565981720.079999</v>
      </c>
      <c r="M45" s="186">
        <v>3457447555.3900003</v>
      </c>
      <c r="N45" s="186">
        <v>3205806011.1799994</v>
      </c>
      <c r="O45" s="186">
        <v>5360232010.0999985</v>
      </c>
      <c r="P45" s="186">
        <v>2700149671.5700002</v>
      </c>
      <c r="Q45" s="186">
        <v>59373118896.810005</v>
      </c>
      <c r="R45" s="37"/>
      <c r="S45" s="37"/>
      <c r="T45" s="37"/>
      <c r="U45" s="37"/>
      <c r="V45" s="37"/>
      <c r="W45" s="37"/>
      <c r="X45" s="37"/>
    </row>
    <row r="46" spans="2:24" x14ac:dyDescent="0.25">
      <c r="B46" s="36" t="s">
        <v>74</v>
      </c>
      <c r="C46" s="187">
        <v>63654435762</v>
      </c>
      <c r="D46" s="187">
        <v>61145569490.279999</v>
      </c>
      <c r="E46" s="187">
        <v>8920792960.4400005</v>
      </c>
      <c r="F46" s="187">
        <v>7221526251.0099993</v>
      </c>
      <c r="G46" s="187">
        <v>4611844897.6199989</v>
      </c>
      <c r="H46" s="187">
        <v>3798465580.8400002</v>
      </c>
      <c r="I46" s="187">
        <v>6317876308.6199989</v>
      </c>
      <c r="J46" s="187">
        <v>4491026801.1499996</v>
      </c>
      <c r="K46" s="187">
        <v>3721969128.8100004</v>
      </c>
      <c r="L46" s="187">
        <v>5565981720.079999</v>
      </c>
      <c r="M46" s="187">
        <v>3457447555.3900003</v>
      </c>
      <c r="N46" s="187">
        <v>3205806011.1799994</v>
      </c>
      <c r="O46" s="187">
        <v>5360232010.0999985</v>
      </c>
      <c r="P46" s="187">
        <v>2700149671.5700002</v>
      </c>
      <c r="Q46" s="187">
        <v>59373118896.810005</v>
      </c>
    </row>
    <row r="47" spans="2:24" x14ac:dyDescent="0.25">
      <c r="B47" s="149" t="s">
        <v>47</v>
      </c>
      <c r="C47" s="218">
        <v>63711029902</v>
      </c>
      <c r="D47" s="218">
        <v>61293941016.000008</v>
      </c>
      <c r="E47" s="219">
        <v>8926587519.9000015</v>
      </c>
      <c r="F47" s="220">
        <v>7226242429.0099993</v>
      </c>
      <c r="G47" s="221">
        <v>4616561075.6199989</v>
      </c>
      <c r="H47" s="219">
        <v>3803181758.8400002</v>
      </c>
      <c r="I47" s="220">
        <v>6322592486.619998</v>
      </c>
      <c r="J47" s="221">
        <v>4495742979.1499987</v>
      </c>
      <c r="K47" s="219">
        <v>3726685306.8100004</v>
      </c>
      <c r="L47" s="220">
        <v>5570697898.079999</v>
      </c>
      <c r="M47" s="221">
        <v>3462163733.3900003</v>
      </c>
      <c r="N47" s="219">
        <v>3210552189.1799994</v>
      </c>
      <c r="O47" s="220">
        <v>5378821092.3799992</v>
      </c>
      <c r="P47" s="221">
        <v>2704805853.5700002</v>
      </c>
      <c r="Q47" s="222">
        <v>59444634322.550003</v>
      </c>
    </row>
    <row r="48" spans="2:24" x14ac:dyDescent="0.25">
      <c r="E48" s="35"/>
      <c r="F48" s="35"/>
      <c r="G48" s="35"/>
      <c r="H48" s="35"/>
      <c r="I48" s="35"/>
      <c r="J48" s="35"/>
      <c r="K48" s="35"/>
      <c r="L48" s="35"/>
      <c r="M48" s="35"/>
      <c r="N48" s="35"/>
      <c r="O48" s="35"/>
      <c r="P48" s="35"/>
      <c r="Q48" s="35"/>
    </row>
    <row r="49" spans="2:17" x14ac:dyDescent="0.25">
      <c r="B49" s="149" t="s">
        <v>48</v>
      </c>
      <c r="C49" s="218">
        <v>390475775514</v>
      </c>
      <c r="D49" s="218">
        <v>410026664023.2699</v>
      </c>
      <c r="E49" s="219">
        <v>30019654399.279999</v>
      </c>
      <c r="F49" s="220">
        <v>33291160313.530025</v>
      </c>
      <c r="G49" s="221">
        <v>29432489095.599987</v>
      </c>
      <c r="H49" s="219">
        <v>33741942540.360012</v>
      </c>
      <c r="I49" s="220">
        <v>27893958000.449982</v>
      </c>
      <c r="J49" s="221">
        <v>34408207568.300056</v>
      </c>
      <c r="K49" s="219">
        <v>25648016878.23003</v>
      </c>
      <c r="L49" s="220">
        <v>34097880492.899937</v>
      </c>
      <c r="M49" s="221">
        <v>35186464216.109917</v>
      </c>
      <c r="N49" s="219">
        <v>31677020069.65004</v>
      </c>
      <c r="O49" s="220">
        <v>36901074094.180016</v>
      </c>
      <c r="P49" s="221">
        <v>46045486327.509995</v>
      </c>
      <c r="Q49" s="222">
        <v>398343353996.10004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49" right="0.31" top="0.44" bottom="0.27" header="0.3" footer="0.3"/>
  <pageSetup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F2B9-0ECD-45AD-B9F1-368C85D24015}">
  <sheetPr codeName="Hoja9">
    <pageSetUpPr fitToPage="1"/>
  </sheetPr>
  <dimension ref="A1:Y55"/>
  <sheetViews>
    <sheetView showGridLines="0" topLeftCell="A16" zoomScale="89" zoomScaleNormal="89" workbookViewId="0">
      <selection activeCell="O58" sqref="O58"/>
    </sheetView>
  </sheetViews>
  <sheetFormatPr defaultColWidth="11.42578125" defaultRowHeight="15" x14ac:dyDescent="0.25"/>
  <cols>
    <col min="1" max="1" width="7.7109375" customWidth="1"/>
    <col min="2" max="2" width="54.7109375" bestFit="1" customWidth="1"/>
    <col min="3" max="4" width="15.85546875" customWidth="1"/>
    <col min="5" max="17" width="11.85546875" customWidth="1"/>
    <col min="18" max="18" width="1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87</v>
      </c>
      <c r="C6" s="43"/>
      <c r="D6" s="42"/>
      <c r="E6" s="51"/>
      <c r="F6" s="51"/>
      <c r="G6" s="51"/>
      <c r="H6" s="40"/>
      <c r="I6" s="40"/>
      <c r="J6" s="40"/>
      <c r="K6" s="50"/>
      <c r="L6" s="40"/>
      <c r="M6" s="40"/>
      <c r="N6" s="40"/>
      <c r="O6" s="40"/>
      <c r="P6" s="40"/>
      <c r="Q6" s="41" t="s">
        <v>5</v>
      </c>
    </row>
    <row r="7" spans="1:25" ht="21" customHeight="1" x14ac:dyDescent="0.25">
      <c r="A7" s="40"/>
      <c r="B7" s="320" t="s">
        <v>6</v>
      </c>
      <c r="C7" s="332" t="s">
        <v>7</v>
      </c>
      <c r="D7" s="332" t="s">
        <v>8</v>
      </c>
      <c r="E7" s="333" t="s">
        <v>9</v>
      </c>
      <c r="F7" s="333"/>
      <c r="G7" s="333"/>
      <c r="H7" s="333"/>
      <c r="I7" s="333"/>
      <c r="J7" s="333"/>
      <c r="K7" s="333"/>
      <c r="L7" s="333"/>
      <c r="M7" s="333"/>
      <c r="N7" s="333"/>
      <c r="O7" s="333"/>
      <c r="P7" s="333"/>
      <c r="Q7" s="334"/>
    </row>
    <row r="8" spans="1:25" ht="28.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71</v>
      </c>
      <c r="C9" s="184">
        <v>66747166396</v>
      </c>
      <c r="D9" s="184">
        <v>65264475964.739975</v>
      </c>
      <c r="E9" s="184">
        <v>4308946237.5700016</v>
      </c>
      <c r="F9" s="184">
        <v>5973436591.4399977</v>
      </c>
      <c r="G9" s="184">
        <v>5790091861.6899977</v>
      </c>
      <c r="H9" s="184">
        <v>5482717421.8099995</v>
      </c>
      <c r="I9" s="184">
        <v>5173751754.7700005</v>
      </c>
      <c r="J9" s="184">
        <v>5571717959.6600008</v>
      </c>
      <c r="K9" s="184">
        <v>6569040491.9199991</v>
      </c>
      <c r="L9" s="184">
        <v>5928840892.0100012</v>
      </c>
      <c r="M9" s="184">
        <v>4487208675.1099977</v>
      </c>
      <c r="N9" s="184">
        <v>4165355309.7200003</v>
      </c>
      <c r="O9" s="184">
        <v>5407071982.0599985</v>
      </c>
      <c r="P9" s="184">
        <v>6176353618.579999</v>
      </c>
      <c r="Q9" s="184">
        <v>65034532796.340004</v>
      </c>
      <c r="R9" s="37"/>
      <c r="S9" s="37"/>
      <c r="T9" s="37"/>
      <c r="U9" s="37"/>
      <c r="V9" s="37"/>
      <c r="W9" s="37"/>
      <c r="X9" s="37"/>
      <c r="Y9" s="37"/>
    </row>
    <row r="10" spans="1:25" x14ac:dyDescent="0.25">
      <c r="B10" s="36" t="s">
        <v>12</v>
      </c>
      <c r="C10" s="177">
        <v>38055283351</v>
      </c>
      <c r="D10" s="177">
        <v>32065133548.719978</v>
      </c>
      <c r="E10" s="177">
        <v>2280732627.750001</v>
      </c>
      <c r="F10" s="177">
        <v>2970232311.7799988</v>
      </c>
      <c r="G10" s="177">
        <v>3151332709.2199988</v>
      </c>
      <c r="H10" s="177">
        <v>2667183029.29</v>
      </c>
      <c r="I10" s="177">
        <v>2445506184.8300004</v>
      </c>
      <c r="J10" s="177">
        <v>2512292430.960001</v>
      </c>
      <c r="K10" s="177">
        <v>3782212362.9999995</v>
      </c>
      <c r="L10" s="177">
        <v>3128493137.8500009</v>
      </c>
      <c r="M10" s="177">
        <v>2035508516.2299981</v>
      </c>
      <c r="N10" s="177">
        <v>1699261158.5199997</v>
      </c>
      <c r="O10" s="177">
        <v>2115791683.04</v>
      </c>
      <c r="P10" s="177">
        <v>3088917989.9199996</v>
      </c>
      <c r="Q10" s="177">
        <v>31877464142.390007</v>
      </c>
    </row>
    <row r="11" spans="1:25" x14ac:dyDescent="0.25">
      <c r="B11" s="36" t="s">
        <v>13</v>
      </c>
      <c r="C11" s="177">
        <v>13985992743</v>
      </c>
      <c r="D11" s="177">
        <v>16048681864.17</v>
      </c>
      <c r="E11" s="177">
        <v>1086321984.5699997</v>
      </c>
      <c r="F11" s="177">
        <v>1387185275.7399998</v>
      </c>
      <c r="G11" s="177">
        <v>1211182412.1499996</v>
      </c>
      <c r="H11" s="177">
        <v>1358455903.3499994</v>
      </c>
      <c r="I11" s="177">
        <v>1195770764.5699997</v>
      </c>
      <c r="J11" s="177">
        <v>1384836507.6299999</v>
      </c>
      <c r="K11" s="177">
        <v>1335048627.1400001</v>
      </c>
      <c r="L11" s="177">
        <v>1202826285.5800002</v>
      </c>
      <c r="M11" s="177">
        <v>1218595823.95</v>
      </c>
      <c r="N11" s="177">
        <v>1217607975.6700003</v>
      </c>
      <c r="O11" s="177">
        <v>1684858159.4899993</v>
      </c>
      <c r="P11" s="177">
        <v>1746852256.5899999</v>
      </c>
      <c r="Q11" s="177">
        <v>16029541976.43</v>
      </c>
    </row>
    <row r="12" spans="1:25" x14ac:dyDescent="0.25">
      <c r="B12" s="36" t="s">
        <v>14</v>
      </c>
      <c r="C12" s="177">
        <v>9604129341</v>
      </c>
      <c r="D12" s="177">
        <v>11048239151.389999</v>
      </c>
      <c r="E12" s="177">
        <v>712182272.42999995</v>
      </c>
      <c r="F12" s="177">
        <v>888183829.49000001</v>
      </c>
      <c r="G12" s="177">
        <v>838270415.54000008</v>
      </c>
      <c r="H12" s="177">
        <v>1098357242.8199999</v>
      </c>
      <c r="I12" s="177">
        <v>1025165626.75</v>
      </c>
      <c r="J12" s="177">
        <v>811663802.95999992</v>
      </c>
      <c r="K12" s="177">
        <v>962066206.99000013</v>
      </c>
      <c r="L12" s="177">
        <v>1043502797.25</v>
      </c>
      <c r="M12" s="177">
        <v>760473357.03000009</v>
      </c>
      <c r="N12" s="177">
        <v>791756973.20000005</v>
      </c>
      <c r="O12" s="177">
        <v>1196941847.05</v>
      </c>
      <c r="P12" s="177">
        <v>904218202.09000003</v>
      </c>
      <c r="Q12" s="177">
        <v>11032782573.6</v>
      </c>
    </row>
    <row r="13" spans="1:25" x14ac:dyDescent="0.25">
      <c r="B13" s="36" t="s">
        <v>15</v>
      </c>
      <c r="C13" s="177">
        <v>5101760961</v>
      </c>
      <c r="D13" s="177">
        <v>6102421400.4599991</v>
      </c>
      <c r="E13" s="177">
        <v>229709352.81999999</v>
      </c>
      <c r="F13" s="177">
        <v>727835174.43000007</v>
      </c>
      <c r="G13" s="177">
        <v>589306324.78000009</v>
      </c>
      <c r="H13" s="177">
        <v>358721246.35000014</v>
      </c>
      <c r="I13" s="177">
        <v>507309178.62000006</v>
      </c>
      <c r="J13" s="177">
        <v>862925218.1099999</v>
      </c>
      <c r="K13" s="177">
        <v>489713294.78999996</v>
      </c>
      <c r="L13" s="177">
        <v>554018671.3299998</v>
      </c>
      <c r="M13" s="177">
        <v>472630977.89999998</v>
      </c>
      <c r="N13" s="177">
        <v>456729202.32999992</v>
      </c>
      <c r="O13" s="177">
        <v>409480292.47999996</v>
      </c>
      <c r="P13" s="177">
        <v>436365169.98000002</v>
      </c>
      <c r="Q13" s="177">
        <v>6094744103.920001</v>
      </c>
    </row>
    <row r="14" spans="1:25" x14ac:dyDescent="0.25">
      <c r="B14" s="38" t="s">
        <v>72</v>
      </c>
      <c r="C14" s="184">
        <v>180053635401.00003</v>
      </c>
      <c r="D14" s="184">
        <v>190012047798.19995</v>
      </c>
      <c r="E14" s="184">
        <v>11428114434.279999</v>
      </c>
      <c r="F14" s="184">
        <v>16529043871.369999</v>
      </c>
      <c r="G14" s="184">
        <v>17685638500.079998</v>
      </c>
      <c r="H14" s="184">
        <v>16652659095.619997</v>
      </c>
      <c r="I14" s="184">
        <v>15528841754.370001</v>
      </c>
      <c r="J14" s="184">
        <v>16345978099.860003</v>
      </c>
      <c r="K14" s="184">
        <v>17000440430.080002</v>
      </c>
      <c r="L14" s="184">
        <v>15841216673.429998</v>
      </c>
      <c r="M14" s="184">
        <v>11415235945.449999</v>
      </c>
      <c r="N14" s="184">
        <v>10790731277.139997</v>
      </c>
      <c r="O14" s="184">
        <v>15660067980.840002</v>
      </c>
      <c r="P14" s="184">
        <v>23380246063.240002</v>
      </c>
      <c r="Q14" s="184">
        <v>188258214125.75998</v>
      </c>
      <c r="R14" s="37"/>
      <c r="S14" s="37"/>
      <c r="T14" s="37"/>
      <c r="U14" s="37"/>
      <c r="V14" s="37"/>
      <c r="W14" s="37"/>
      <c r="X14" s="37"/>
      <c r="Y14" s="37"/>
    </row>
    <row r="15" spans="1:25" x14ac:dyDescent="0.25">
      <c r="B15" s="36" t="s">
        <v>17</v>
      </c>
      <c r="C15" s="177">
        <v>70359597425</v>
      </c>
      <c r="D15" s="177">
        <v>65444481706.809982</v>
      </c>
      <c r="E15" s="177">
        <v>3133859348.6499972</v>
      </c>
      <c r="F15" s="177">
        <v>5025310773.2200012</v>
      </c>
      <c r="G15" s="177">
        <v>7661152175.3999958</v>
      </c>
      <c r="H15" s="177">
        <v>5329005944.9399996</v>
      </c>
      <c r="I15" s="177">
        <v>5997661153.7300024</v>
      </c>
      <c r="J15" s="177">
        <v>5586104795.6300039</v>
      </c>
      <c r="K15" s="177">
        <v>4743036655.2300005</v>
      </c>
      <c r="L15" s="177">
        <v>5824037435.5299969</v>
      </c>
      <c r="M15" s="177">
        <v>3466164627.9099979</v>
      </c>
      <c r="N15" s="177">
        <v>3364036445.4999995</v>
      </c>
      <c r="O15" s="177">
        <v>5980972714.2200003</v>
      </c>
      <c r="P15" s="177">
        <v>8852554043.6900063</v>
      </c>
      <c r="Q15" s="177">
        <v>64963896113.649994</v>
      </c>
    </row>
    <row r="16" spans="1:25" x14ac:dyDescent="0.25">
      <c r="B16" s="36" t="s">
        <v>18</v>
      </c>
      <c r="C16" s="177">
        <v>3942531026</v>
      </c>
      <c r="D16" s="177">
        <v>4731599814.4400024</v>
      </c>
      <c r="E16" s="177">
        <v>190319215.22000003</v>
      </c>
      <c r="F16" s="177">
        <v>333482108.87</v>
      </c>
      <c r="G16" s="177">
        <v>539848578.34000015</v>
      </c>
      <c r="H16" s="177">
        <v>252319900.19000006</v>
      </c>
      <c r="I16" s="177">
        <v>552321652.0999999</v>
      </c>
      <c r="J16" s="177">
        <v>531898220.68999988</v>
      </c>
      <c r="K16" s="177">
        <v>587399098.3499999</v>
      </c>
      <c r="L16" s="177">
        <v>409841305.63999993</v>
      </c>
      <c r="M16" s="177">
        <v>205457885.73999998</v>
      </c>
      <c r="N16" s="177">
        <v>205022468.38000003</v>
      </c>
      <c r="O16" s="177">
        <v>298318753.92000008</v>
      </c>
      <c r="P16" s="177">
        <v>482973249.77999997</v>
      </c>
      <c r="Q16" s="177">
        <v>4589202437.2200012</v>
      </c>
    </row>
    <row r="17" spans="2:25" x14ac:dyDescent="0.25">
      <c r="B17" s="36" t="s">
        <v>19</v>
      </c>
      <c r="C17" s="177">
        <v>39026298390</v>
      </c>
      <c r="D17" s="177">
        <v>43077152515.180008</v>
      </c>
      <c r="E17" s="177">
        <v>2284698067.4099989</v>
      </c>
      <c r="F17" s="177">
        <v>4388733711.3899975</v>
      </c>
      <c r="G17" s="177">
        <v>3652766472.4000001</v>
      </c>
      <c r="H17" s="177">
        <v>3241810190.3500004</v>
      </c>
      <c r="I17" s="177">
        <v>3089044416.9799995</v>
      </c>
      <c r="J17" s="177">
        <v>4595054520.3400011</v>
      </c>
      <c r="K17" s="177">
        <v>4340271784.29</v>
      </c>
      <c r="L17" s="177">
        <v>3266457343.9100008</v>
      </c>
      <c r="M17" s="177">
        <v>2600939924.4000001</v>
      </c>
      <c r="N17" s="177">
        <v>2405346275.269999</v>
      </c>
      <c r="O17" s="177">
        <v>3439295839.5900002</v>
      </c>
      <c r="P17" s="177">
        <v>5447714260.6099949</v>
      </c>
      <c r="Q17" s="177">
        <v>42752132806.940025</v>
      </c>
    </row>
    <row r="18" spans="2:25" x14ac:dyDescent="0.25">
      <c r="B18" s="36" t="s">
        <v>20</v>
      </c>
      <c r="C18" s="177">
        <v>20375349518</v>
      </c>
      <c r="D18" s="177">
        <v>24216289320.89999</v>
      </c>
      <c r="E18" s="177">
        <v>2531800258.79</v>
      </c>
      <c r="F18" s="177">
        <v>1975458699.7799997</v>
      </c>
      <c r="G18" s="177">
        <v>1638600916.8199999</v>
      </c>
      <c r="H18" s="177">
        <v>1938706044.1199996</v>
      </c>
      <c r="I18" s="177">
        <v>1681500342.9799993</v>
      </c>
      <c r="J18" s="177">
        <v>1751093540.4500005</v>
      </c>
      <c r="K18" s="177">
        <v>2539890773.4400001</v>
      </c>
      <c r="L18" s="177">
        <v>1467139425.7800002</v>
      </c>
      <c r="M18" s="177">
        <v>1485321732.2699993</v>
      </c>
      <c r="N18" s="177">
        <v>1303991358.9599998</v>
      </c>
      <c r="O18" s="177">
        <v>1721374337.5099995</v>
      </c>
      <c r="P18" s="177">
        <v>3573733767.8199968</v>
      </c>
      <c r="Q18" s="177">
        <v>23608611198.720005</v>
      </c>
    </row>
    <row r="19" spans="2:25" x14ac:dyDescent="0.25">
      <c r="B19" s="36" t="s">
        <v>21</v>
      </c>
      <c r="C19" s="177">
        <v>2317653928</v>
      </c>
      <c r="D19" s="177">
        <v>2489268808.5399995</v>
      </c>
      <c r="E19" s="177">
        <v>13698471</v>
      </c>
      <c r="F19" s="177">
        <v>293698471</v>
      </c>
      <c r="G19" s="177">
        <v>178698471</v>
      </c>
      <c r="H19" s="177">
        <v>838593470.99999988</v>
      </c>
      <c r="I19" s="177">
        <v>65043095.999999993</v>
      </c>
      <c r="J19" s="177">
        <v>293384210.93999994</v>
      </c>
      <c r="K19" s="177">
        <v>123699041.78</v>
      </c>
      <c r="L19" s="177">
        <v>248877218.13</v>
      </c>
      <c r="M19" s="177">
        <v>185327333.53999996</v>
      </c>
      <c r="N19" s="177">
        <v>12328774</v>
      </c>
      <c r="O19" s="177">
        <v>200742514.39999995</v>
      </c>
      <c r="P19" s="177">
        <v>24031352.18</v>
      </c>
      <c r="Q19" s="177">
        <v>2478122424.9700003</v>
      </c>
    </row>
    <row r="20" spans="2:25" x14ac:dyDescent="0.25">
      <c r="B20" s="36" t="s">
        <v>22</v>
      </c>
      <c r="C20" s="177">
        <v>8236479595.000001</v>
      </c>
      <c r="D20" s="177">
        <v>11165081371.529999</v>
      </c>
      <c r="E20" s="177">
        <v>292041428.24000001</v>
      </c>
      <c r="F20" s="177">
        <v>1479446604.52</v>
      </c>
      <c r="G20" s="177">
        <v>955153604.27999997</v>
      </c>
      <c r="H20" s="177">
        <v>2000291724.4099998</v>
      </c>
      <c r="I20" s="177">
        <v>925999438.75999999</v>
      </c>
      <c r="J20" s="177">
        <v>473334589.91999996</v>
      </c>
      <c r="K20" s="177">
        <v>1264940656.6200001</v>
      </c>
      <c r="L20" s="177">
        <v>1458653132.53</v>
      </c>
      <c r="M20" s="177">
        <v>315511495.49000001</v>
      </c>
      <c r="N20" s="177">
        <v>330703774.75999999</v>
      </c>
      <c r="O20" s="177">
        <v>787832614.20999992</v>
      </c>
      <c r="P20" s="177">
        <v>716657554.84000015</v>
      </c>
      <c r="Q20" s="177">
        <v>11000566618.579998</v>
      </c>
    </row>
    <row r="21" spans="2:25" x14ac:dyDescent="0.25">
      <c r="B21" s="36" t="s">
        <v>23</v>
      </c>
      <c r="C21" s="177">
        <v>15040136280</v>
      </c>
      <c r="D21" s="177">
        <v>15023596295</v>
      </c>
      <c r="E21" s="177">
        <v>1248887618</v>
      </c>
      <c r="F21" s="177">
        <v>1248887618</v>
      </c>
      <c r="G21" s="177">
        <v>1253072963</v>
      </c>
      <c r="H21" s="177">
        <v>1248887618</v>
      </c>
      <c r="I21" s="177">
        <v>1258887618</v>
      </c>
      <c r="J21" s="177">
        <v>1248887618</v>
      </c>
      <c r="K21" s="177">
        <v>1248887618</v>
      </c>
      <c r="L21" s="177">
        <v>1248887618</v>
      </c>
      <c r="M21" s="177">
        <v>1248887618</v>
      </c>
      <c r="N21" s="177">
        <v>1248887616</v>
      </c>
      <c r="O21" s="177">
        <v>1249887616</v>
      </c>
      <c r="P21" s="177">
        <v>1250587614</v>
      </c>
      <c r="Q21" s="177">
        <v>15003536753</v>
      </c>
    </row>
    <row r="22" spans="2:25" x14ac:dyDescent="0.25">
      <c r="B22" s="36" t="s">
        <v>24</v>
      </c>
      <c r="C22" s="177">
        <v>20748122491</v>
      </c>
      <c r="D22" s="177">
        <v>23857532496.799999</v>
      </c>
      <c r="E22" s="177">
        <v>1732810026.97</v>
      </c>
      <c r="F22" s="177">
        <v>1784025884.5899997</v>
      </c>
      <c r="G22" s="177">
        <v>1799599849.8399997</v>
      </c>
      <c r="H22" s="177">
        <v>1803044202.6099999</v>
      </c>
      <c r="I22" s="177">
        <v>1958384035.8199999</v>
      </c>
      <c r="J22" s="177">
        <v>1866220603.8899992</v>
      </c>
      <c r="K22" s="177">
        <v>2152314802.3699999</v>
      </c>
      <c r="L22" s="177">
        <v>1917323193.9100001</v>
      </c>
      <c r="M22" s="177">
        <v>1907625328.1000004</v>
      </c>
      <c r="N22" s="177">
        <v>1920414564.2699997</v>
      </c>
      <c r="O22" s="177">
        <v>1981643590.99</v>
      </c>
      <c r="P22" s="177">
        <v>3031994220.3199992</v>
      </c>
      <c r="Q22" s="177">
        <v>23855400303.68</v>
      </c>
    </row>
    <row r="23" spans="2:25" x14ac:dyDescent="0.25">
      <c r="B23" s="36" t="s">
        <v>82</v>
      </c>
      <c r="C23" s="177">
        <v>7466748</v>
      </c>
      <c r="D23" s="177">
        <v>7045469</v>
      </c>
      <c r="E23" s="179">
        <v>0</v>
      </c>
      <c r="F23" s="179">
        <v>0</v>
      </c>
      <c r="G23" s="177">
        <v>6745469</v>
      </c>
      <c r="H23" s="179">
        <v>0</v>
      </c>
      <c r="I23" s="179">
        <v>0</v>
      </c>
      <c r="J23" s="179">
        <v>0</v>
      </c>
      <c r="K23" s="179">
        <v>0</v>
      </c>
      <c r="L23" s="179">
        <v>0</v>
      </c>
      <c r="M23" s="179">
        <v>0</v>
      </c>
      <c r="N23" s="179">
        <v>0</v>
      </c>
      <c r="O23" s="179">
        <v>0</v>
      </c>
      <c r="P23" s="179">
        <v>0</v>
      </c>
      <c r="Q23" s="177">
        <v>6745469</v>
      </c>
    </row>
    <row r="24" spans="2:25" x14ac:dyDescent="0.25">
      <c r="B24" s="38" t="s">
        <v>83</v>
      </c>
      <c r="C24" s="184">
        <v>69922677249.000015</v>
      </c>
      <c r="D24" s="184">
        <v>147946576342.10004</v>
      </c>
      <c r="E24" s="184">
        <v>5684675766.0500002</v>
      </c>
      <c r="F24" s="184">
        <v>11286631417.349998</v>
      </c>
      <c r="G24" s="184">
        <v>17865076724.889999</v>
      </c>
      <c r="H24" s="184">
        <v>18919111640.469997</v>
      </c>
      <c r="I24" s="184">
        <v>11686027479.480005</v>
      </c>
      <c r="J24" s="184">
        <v>7375421068.6700029</v>
      </c>
      <c r="K24" s="184">
        <v>28662670459.210011</v>
      </c>
      <c r="L24" s="184">
        <v>27447354215.080002</v>
      </c>
      <c r="M24" s="184">
        <v>3891524351.5699992</v>
      </c>
      <c r="N24" s="184">
        <v>3936245500.4400005</v>
      </c>
      <c r="O24" s="184">
        <v>2671391492.5300002</v>
      </c>
      <c r="P24" s="184">
        <v>7295975983.1499977</v>
      </c>
      <c r="Q24" s="184">
        <v>146722106098.89001</v>
      </c>
      <c r="R24" s="37"/>
      <c r="S24" s="37"/>
      <c r="T24" s="37"/>
      <c r="U24" s="37"/>
      <c r="V24" s="37"/>
      <c r="W24" s="37"/>
      <c r="X24" s="37"/>
      <c r="Y24" s="37"/>
    </row>
    <row r="25" spans="2:25" x14ac:dyDescent="0.25">
      <c r="B25" s="36" t="s">
        <v>26</v>
      </c>
      <c r="C25" s="177">
        <v>7378513319</v>
      </c>
      <c r="D25" s="177">
        <v>9834207414.5099983</v>
      </c>
      <c r="E25" s="177">
        <v>370046637.99000007</v>
      </c>
      <c r="F25" s="177">
        <v>618216607.60000002</v>
      </c>
      <c r="G25" s="177">
        <v>569460424.69999969</v>
      </c>
      <c r="H25" s="177">
        <v>845088263.1099999</v>
      </c>
      <c r="I25" s="177">
        <v>609543508.68999994</v>
      </c>
      <c r="J25" s="177">
        <v>567862898.88999999</v>
      </c>
      <c r="K25" s="177">
        <v>1871633304.779999</v>
      </c>
      <c r="L25" s="177">
        <v>574770869.83999979</v>
      </c>
      <c r="M25" s="177">
        <v>684243125.97000015</v>
      </c>
      <c r="N25" s="177">
        <v>598256652.42999995</v>
      </c>
      <c r="O25" s="177">
        <v>968638329.03999996</v>
      </c>
      <c r="P25" s="177">
        <v>1229734444.6499994</v>
      </c>
      <c r="Q25" s="177">
        <v>9507495067.6899967</v>
      </c>
    </row>
    <row r="26" spans="2:25" x14ac:dyDescent="0.25">
      <c r="B26" s="36" t="s">
        <v>27</v>
      </c>
      <c r="C26" s="177">
        <v>3047696818</v>
      </c>
      <c r="D26" s="177">
        <v>5201052877.6900005</v>
      </c>
      <c r="E26" s="177">
        <v>89446431.840000004</v>
      </c>
      <c r="F26" s="177">
        <v>464283442.32000005</v>
      </c>
      <c r="G26" s="177">
        <v>217405874.04000002</v>
      </c>
      <c r="H26" s="177">
        <v>1330246386</v>
      </c>
      <c r="I26" s="177">
        <v>90637917.829999998</v>
      </c>
      <c r="J26" s="177">
        <v>118806820.70999998</v>
      </c>
      <c r="K26" s="177">
        <v>1958544652.74</v>
      </c>
      <c r="L26" s="177">
        <v>232252086.40000001</v>
      </c>
      <c r="M26" s="177">
        <v>67872739.789999992</v>
      </c>
      <c r="N26" s="177">
        <v>70074581.860000014</v>
      </c>
      <c r="O26" s="177">
        <v>154036942.63</v>
      </c>
      <c r="P26" s="177">
        <v>221116839.48000002</v>
      </c>
      <c r="Q26" s="177">
        <v>5014724715.6400003</v>
      </c>
    </row>
    <row r="27" spans="2:25" x14ac:dyDescent="0.25">
      <c r="B27" s="36" t="s">
        <v>28</v>
      </c>
      <c r="C27" s="177">
        <v>1961426754</v>
      </c>
      <c r="D27" s="177">
        <v>4555476107.04</v>
      </c>
      <c r="E27" s="177">
        <v>97024291.75999999</v>
      </c>
      <c r="F27" s="177">
        <v>114220748.5</v>
      </c>
      <c r="G27" s="177">
        <v>153634253.15000001</v>
      </c>
      <c r="H27" s="177">
        <v>103923453.72999999</v>
      </c>
      <c r="I27" s="177">
        <v>284784728.48999995</v>
      </c>
      <c r="J27" s="177">
        <v>178160075.93999994</v>
      </c>
      <c r="K27" s="177">
        <v>272244902.55000013</v>
      </c>
      <c r="L27" s="177">
        <v>3839465400.6400003</v>
      </c>
      <c r="M27" s="177">
        <v>630582424.12999976</v>
      </c>
      <c r="N27" s="177">
        <v>132744798.37999997</v>
      </c>
      <c r="O27" s="177">
        <v>-1503078302.3700001</v>
      </c>
      <c r="P27" s="177">
        <v>192810894.14000002</v>
      </c>
      <c r="Q27" s="177">
        <v>4496517669.04</v>
      </c>
    </row>
    <row r="28" spans="2:25" x14ac:dyDescent="0.25">
      <c r="B28" s="36" t="s">
        <v>29</v>
      </c>
      <c r="C28" s="177">
        <v>64847817.000000007</v>
      </c>
      <c r="D28" s="177">
        <v>90294648</v>
      </c>
      <c r="E28" s="177">
        <v>3842957.0900000003</v>
      </c>
      <c r="F28" s="177">
        <v>4240090.21</v>
      </c>
      <c r="G28" s="177">
        <v>4665272.13</v>
      </c>
      <c r="H28" s="177">
        <v>3879271.47</v>
      </c>
      <c r="I28" s="177">
        <v>4301724.13</v>
      </c>
      <c r="J28" s="177">
        <v>4863042.58</v>
      </c>
      <c r="K28" s="177">
        <v>4105545.63</v>
      </c>
      <c r="L28" s="177">
        <v>4524645.66</v>
      </c>
      <c r="M28" s="177">
        <v>28663348.649999991</v>
      </c>
      <c r="N28" s="177">
        <v>4100816.7699999996</v>
      </c>
      <c r="O28" s="177">
        <v>3880947.56</v>
      </c>
      <c r="P28" s="177">
        <v>15767470.059999999</v>
      </c>
      <c r="Q28" s="177">
        <v>86835131.939999998</v>
      </c>
    </row>
    <row r="29" spans="2:25" x14ac:dyDescent="0.25">
      <c r="B29" s="36" t="s">
        <v>30</v>
      </c>
      <c r="C29" s="177">
        <v>39304830281</v>
      </c>
      <c r="D29" s="177">
        <v>76861265470.440033</v>
      </c>
      <c r="E29" s="177">
        <v>3369670543.6799994</v>
      </c>
      <c r="F29" s="177">
        <v>8178414660.1599989</v>
      </c>
      <c r="G29" s="177">
        <v>10402232778.280003</v>
      </c>
      <c r="H29" s="177">
        <v>9085772082.1699982</v>
      </c>
      <c r="I29" s="177">
        <v>5571864859.5300016</v>
      </c>
      <c r="J29" s="177">
        <v>5000682530.2200012</v>
      </c>
      <c r="K29" s="177">
        <v>22708616378.450008</v>
      </c>
      <c r="L29" s="177">
        <v>4072256476.8000002</v>
      </c>
      <c r="M29" s="177">
        <v>1389560587.1100001</v>
      </c>
      <c r="N29" s="177">
        <v>1048933281.8700002</v>
      </c>
      <c r="O29" s="177">
        <v>2745508526.9000001</v>
      </c>
      <c r="P29" s="177">
        <v>2954800583.059999</v>
      </c>
      <c r="Q29" s="177">
        <v>76528313288.22998</v>
      </c>
    </row>
    <row r="30" spans="2:25" x14ac:dyDescent="0.25">
      <c r="B30" s="36" t="s">
        <v>31</v>
      </c>
      <c r="C30" s="177">
        <v>492164883</v>
      </c>
      <c r="D30" s="177">
        <v>854323628.88999987</v>
      </c>
      <c r="E30" s="177">
        <v>34380174.190000005</v>
      </c>
      <c r="F30" s="177">
        <v>65185493.229999989</v>
      </c>
      <c r="G30" s="177">
        <v>104215902.04000001</v>
      </c>
      <c r="H30" s="177">
        <v>91973376.980000004</v>
      </c>
      <c r="I30" s="177">
        <v>84238016.359999999</v>
      </c>
      <c r="J30" s="177">
        <v>56881533.380000003</v>
      </c>
      <c r="K30" s="177">
        <v>99260277.36999999</v>
      </c>
      <c r="L30" s="177">
        <v>34208113.609999999</v>
      </c>
      <c r="M30" s="177">
        <v>33285590.98</v>
      </c>
      <c r="N30" s="177">
        <v>37735695.149999999</v>
      </c>
      <c r="O30" s="177">
        <v>69732252.019999996</v>
      </c>
      <c r="P30" s="177">
        <v>106016351.16999999</v>
      </c>
      <c r="Q30" s="177">
        <v>817112776.4799999</v>
      </c>
    </row>
    <row r="31" spans="2:25" x14ac:dyDescent="0.25">
      <c r="B31" s="36" t="s">
        <v>32</v>
      </c>
      <c r="C31" s="177">
        <v>15934149230</v>
      </c>
      <c r="D31" s="177">
        <v>36922126266.730003</v>
      </c>
      <c r="E31" s="177">
        <v>1632857582.6800001</v>
      </c>
      <c r="F31" s="177">
        <v>1627540299</v>
      </c>
      <c r="G31" s="177">
        <v>3430238619.5100002</v>
      </c>
      <c r="H31" s="177">
        <v>6342341079.3899994</v>
      </c>
      <c r="I31" s="177">
        <v>3938790333.0899997</v>
      </c>
      <c r="J31" s="177">
        <v>340138351.19</v>
      </c>
      <c r="K31" s="177">
        <v>651762528.97000003</v>
      </c>
      <c r="L31" s="177">
        <v>18570126216.560001</v>
      </c>
      <c r="M31" s="177">
        <v>8377140.7999999998</v>
      </c>
      <c r="N31" s="177">
        <v>56281340.82</v>
      </c>
      <c r="O31" s="177">
        <v>77948402.890000001</v>
      </c>
      <c r="P31" s="177">
        <v>234217098.81</v>
      </c>
      <c r="Q31" s="177">
        <v>36910618993.710007</v>
      </c>
    </row>
    <row r="32" spans="2:25" x14ac:dyDescent="0.25">
      <c r="B32" s="36" t="s">
        <v>33</v>
      </c>
      <c r="C32" s="177">
        <v>1032319801.0000001</v>
      </c>
      <c r="D32" s="177">
        <v>1133274096</v>
      </c>
      <c r="E32" s="177">
        <v>19969633.720000003</v>
      </c>
      <c r="F32" s="177">
        <v>137283919.72999999</v>
      </c>
      <c r="G32" s="177">
        <v>79519515.909999996</v>
      </c>
      <c r="H32" s="177">
        <v>78052446.50999999</v>
      </c>
      <c r="I32" s="177">
        <v>77154377.36999999</v>
      </c>
      <c r="J32" s="177">
        <v>85565610.549999997</v>
      </c>
      <c r="K32" s="177">
        <v>79527861.439999998</v>
      </c>
      <c r="L32" s="177">
        <v>84239245.170000017</v>
      </c>
      <c r="M32" s="177">
        <v>80222998.75</v>
      </c>
      <c r="N32" s="177">
        <v>82441634.670000002</v>
      </c>
      <c r="O32" s="177">
        <v>110384437.59</v>
      </c>
      <c r="P32" s="177">
        <v>211586583.38999999</v>
      </c>
      <c r="Q32" s="177">
        <v>1125948264.8</v>
      </c>
    </row>
    <row r="33" spans="2:25" x14ac:dyDescent="0.25">
      <c r="B33" s="36" t="s">
        <v>34</v>
      </c>
      <c r="C33" s="177">
        <v>644470600</v>
      </c>
      <c r="D33" s="177">
        <v>735653084.0999999</v>
      </c>
      <c r="E33" s="177">
        <v>28334204.100000001</v>
      </c>
      <c r="F33" s="177">
        <v>38142847.600000001</v>
      </c>
      <c r="G33" s="177">
        <v>47521624.849999994</v>
      </c>
      <c r="H33" s="177">
        <v>36867963.68</v>
      </c>
      <c r="I33" s="177">
        <v>49545388.909999996</v>
      </c>
      <c r="J33" s="177">
        <v>47023752.920000002</v>
      </c>
      <c r="K33" s="177">
        <v>41808382.199999996</v>
      </c>
      <c r="L33" s="177">
        <v>35511160.399999999</v>
      </c>
      <c r="M33" s="177">
        <v>32653079.310000002</v>
      </c>
      <c r="N33" s="177">
        <v>33550066.330000006</v>
      </c>
      <c r="O33" s="177">
        <v>44339956.270000003</v>
      </c>
      <c r="P33" s="177">
        <v>233227857.46999994</v>
      </c>
      <c r="Q33" s="177">
        <v>668526284.04000008</v>
      </c>
    </row>
    <row r="34" spans="2:25" x14ac:dyDescent="0.25">
      <c r="B34" s="36" t="s">
        <v>35</v>
      </c>
      <c r="C34" s="177">
        <v>62257746</v>
      </c>
      <c r="D34" s="177">
        <v>11758902748.700001</v>
      </c>
      <c r="E34" s="177">
        <v>39103309</v>
      </c>
      <c r="F34" s="177">
        <v>39103309</v>
      </c>
      <c r="G34" s="177">
        <v>2856182460.2799997</v>
      </c>
      <c r="H34" s="177">
        <v>1000967317.4299999</v>
      </c>
      <c r="I34" s="177">
        <v>975166625.08000004</v>
      </c>
      <c r="J34" s="177">
        <v>975436452.29000008</v>
      </c>
      <c r="K34" s="177">
        <v>975166625.08000004</v>
      </c>
      <c r="L34" s="179">
        <v>0</v>
      </c>
      <c r="M34" s="177">
        <v>936063316.08000004</v>
      </c>
      <c r="N34" s="177">
        <v>1872126632.1600001</v>
      </c>
      <c r="O34" s="179">
        <v>0</v>
      </c>
      <c r="P34" s="177">
        <v>1896697860.9200001</v>
      </c>
      <c r="Q34" s="177">
        <v>11566013907.32</v>
      </c>
    </row>
    <row r="35" spans="2:25" x14ac:dyDescent="0.25">
      <c r="B35" s="38" t="s">
        <v>84</v>
      </c>
      <c r="C35" s="184">
        <v>55869278719</v>
      </c>
      <c r="D35" s="184">
        <v>45913377176.089996</v>
      </c>
      <c r="E35" s="184">
        <v>5385848776.6599998</v>
      </c>
      <c r="F35" s="184">
        <v>629214384.06999993</v>
      </c>
      <c r="G35" s="184">
        <v>3065477715.7799997</v>
      </c>
      <c r="H35" s="184">
        <v>3530040734.1900001</v>
      </c>
      <c r="I35" s="184">
        <v>9043714323.8099995</v>
      </c>
      <c r="J35" s="184">
        <v>1420204632.73</v>
      </c>
      <c r="K35" s="184">
        <v>4030055564.9400001</v>
      </c>
      <c r="L35" s="184">
        <v>962308184.57000005</v>
      </c>
      <c r="M35" s="184">
        <v>2666462575.52</v>
      </c>
      <c r="N35" s="184">
        <v>4970132987.21</v>
      </c>
      <c r="O35" s="184">
        <v>8738588040.9700012</v>
      </c>
      <c r="P35" s="184">
        <v>1174744844.8099999</v>
      </c>
      <c r="Q35" s="184">
        <v>45616792765.260002</v>
      </c>
      <c r="R35" s="37"/>
      <c r="S35" s="37"/>
      <c r="T35" s="37"/>
      <c r="U35" s="37"/>
      <c r="V35" s="37"/>
      <c r="W35" s="37"/>
      <c r="X35" s="37"/>
      <c r="Y35" s="37"/>
    </row>
    <row r="36" spans="2:25" x14ac:dyDescent="0.25">
      <c r="B36" s="36" t="s">
        <v>37</v>
      </c>
      <c r="C36" s="177">
        <v>55869278719</v>
      </c>
      <c r="D36" s="177">
        <v>45913377176.089996</v>
      </c>
      <c r="E36" s="177">
        <v>5385848776.6599998</v>
      </c>
      <c r="F36" s="177">
        <v>629214384.06999993</v>
      </c>
      <c r="G36" s="177">
        <v>3065477715.7799997</v>
      </c>
      <c r="H36" s="177">
        <v>3530040734.1900001</v>
      </c>
      <c r="I36" s="177">
        <v>9043714323.8099995</v>
      </c>
      <c r="J36" s="177">
        <v>1420204632.73</v>
      </c>
      <c r="K36" s="177">
        <v>4030055564.9400001</v>
      </c>
      <c r="L36" s="177">
        <v>962308184.57000005</v>
      </c>
      <c r="M36" s="177">
        <v>2666462575.52</v>
      </c>
      <c r="N36" s="177">
        <v>4970132987.21</v>
      </c>
      <c r="O36" s="177">
        <v>8738588040.9700012</v>
      </c>
      <c r="P36" s="177">
        <v>1174744844.8099999</v>
      </c>
      <c r="Q36" s="177">
        <v>45616792765.260002</v>
      </c>
    </row>
    <row r="37" spans="2:25" x14ac:dyDescent="0.25">
      <c r="B37" s="38" t="s">
        <v>85</v>
      </c>
      <c r="C37" s="184">
        <v>1589840780</v>
      </c>
      <c r="D37" s="184">
        <v>1729425936.7599995</v>
      </c>
      <c r="E37" s="184">
        <v>67626777.439999998</v>
      </c>
      <c r="F37" s="184">
        <v>110544481.55000001</v>
      </c>
      <c r="G37" s="184">
        <v>105087291.28999996</v>
      </c>
      <c r="H37" s="184">
        <v>102945882.15000002</v>
      </c>
      <c r="I37" s="184">
        <v>104354155.55000003</v>
      </c>
      <c r="J37" s="184">
        <v>136922076.05000001</v>
      </c>
      <c r="K37" s="184">
        <v>76209868.64000003</v>
      </c>
      <c r="L37" s="184">
        <v>100634162.27</v>
      </c>
      <c r="M37" s="184">
        <v>130335620.73000002</v>
      </c>
      <c r="N37" s="184">
        <v>124765610.75</v>
      </c>
      <c r="O37" s="184">
        <v>161906080.86000001</v>
      </c>
      <c r="P37" s="184">
        <v>379034106.56000006</v>
      </c>
      <c r="Q37" s="184">
        <v>1600366113.8400002</v>
      </c>
      <c r="R37" s="37"/>
      <c r="S37" s="37"/>
      <c r="T37" s="37"/>
      <c r="U37" s="37"/>
      <c r="V37" s="37"/>
      <c r="W37" s="37"/>
      <c r="X37" s="37"/>
      <c r="Y37" s="37"/>
    </row>
    <row r="38" spans="2:25" x14ac:dyDescent="0.25">
      <c r="B38" s="36" t="s">
        <v>39</v>
      </c>
      <c r="C38" s="177">
        <v>1437217135</v>
      </c>
      <c r="D38" s="177">
        <v>1475641412.3299997</v>
      </c>
      <c r="E38" s="177">
        <v>61399031.779999994</v>
      </c>
      <c r="F38" s="177">
        <v>102310955.53000002</v>
      </c>
      <c r="G38" s="177">
        <v>96059204.429999962</v>
      </c>
      <c r="H38" s="177">
        <v>96069912.440000027</v>
      </c>
      <c r="I38" s="177">
        <v>81830123.070000023</v>
      </c>
      <c r="J38" s="177">
        <v>127284780.60000001</v>
      </c>
      <c r="K38" s="177">
        <v>67770392.270000011</v>
      </c>
      <c r="L38" s="177">
        <v>93070055.279999986</v>
      </c>
      <c r="M38" s="177">
        <v>124448182.44000001</v>
      </c>
      <c r="N38" s="177">
        <v>118875428.23</v>
      </c>
      <c r="O38" s="177">
        <v>152343120.88000003</v>
      </c>
      <c r="P38" s="177">
        <v>249269255.37</v>
      </c>
      <c r="Q38" s="177">
        <v>1370730442.3200004</v>
      </c>
    </row>
    <row r="39" spans="2:25" x14ac:dyDescent="0.25">
      <c r="B39" s="36" t="s">
        <v>40</v>
      </c>
      <c r="C39" s="177">
        <v>152623645</v>
      </c>
      <c r="D39" s="177">
        <v>253784524.42999998</v>
      </c>
      <c r="E39" s="177">
        <v>6227745.6599999992</v>
      </c>
      <c r="F39" s="177">
        <v>8233526.0199999996</v>
      </c>
      <c r="G39" s="177">
        <v>9028086.8599999975</v>
      </c>
      <c r="H39" s="177">
        <v>6875969.71</v>
      </c>
      <c r="I39" s="177">
        <v>22524032.480000004</v>
      </c>
      <c r="J39" s="177">
        <v>9637295.4499999993</v>
      </c>
      <c r="K39" s="177">
        <v>8439476.370000001</v>
      </c>
      <c r="L39" s="177">
        <v>7564106.9900000002</v>
      </c>
      <c r="M39" s="177">
        <v>5887438.2899999991</v>
      </c>
      <c r="N39" s="177">
        <v>5890182.5199999996</v>
      </c>
      <c r="O39" s="177">
        <v>9562959.9800000004</v>
      </c>
      <c r="P39" s="177">
        <v>129764851.19000003</v>
      </c>
      <c r="Q39" s="177">
        <v>229635671.51999998</v>
      </c>
    </row>
    <row r="40" spans="2:25" x14ac:dyDescent="0.25">
      <c r="B40" s="56" t="s">
        <v>45</v>
      </c>
      <c r="C40" s="204">
        <v>374182598545.00006</v>
      </c>
      <c r="D40" s="180">
        <v>450865903217.89001</v>
      </c>
      <c r="E40" s="188">
        <v>26875211992</v>
      </c>
      <c r="F40" s="189">
        <v>34528870745.779999</v>
      </c>
      <c r="G40" s="190">
        <v>44511372093.729996</v>
      </c>
      <c r="H40" s="188">
        <v>44687474774.23999</v>
      </c>
      <c r="I40" s="189">
        <v>41536689467.980003</v>
      </c>
      <c r="J40" s="190">
        <v>30850243836.970005</v>
      </c>
      <c r="K40" s="188">
        <v>56338416814.790016</v>
      </c>
      <c r="L40" s="189">
        <v>50280354127.360008</v>
      </c>
      <c r="M40" s="190">
        <v>22590767168.379993</v>
      </c>
      <c r="N40" s="188">
        <v>23987230685.259998</v>
      </c>
      <c r="O40" s="189">
        <v>32639025577.260002</v>
      </c>
      <c r="P40" s="190">
        <v>38406354616.339996</v>
      </c>
      <c r="Q40" s="181">
        <v>447232011900.09003</v>
      </c>
    </row>
    <row r="41" spans="2:25" x14ac:dyDescent="0.25">
      <c r="C41" s="90"/>
      <c r="D41" s="89"/>
      <c r="E41" s="89"/>
      <c r="F41" s="89"/>
      <c r="G41" s="89"/>
      <c r="H41" s="89"/>
      <c r="I41" s="89"/>
      <c r="J41" s="89"/>
      <c r="K41" s="89"/>
      <c r="L41" s="89"/>
      <c r="M41" s="89"/>
      <c r="N41" s="89"/>
      <c r="O41" s="89"/>
      <c r="P41" s="89"/>
      <c r="Q41" s="89"/>
    </row>
    <row r="42" spans="2:25" x14ac:dyDescent="0.25">
      <c r="B42" s="149" t="s">
        <v>46</v>
      </c>
      <c r="C42" s="182"/>
      <c r="D42" s="182"/>
      <c r="E42" s="198"/>
      <c r="F42" s="198"/>
      <c r="G42" s="199"/>
      <c r="H42" s="197"/>
      <c r="I42" s="198"/>
      <c r="J42" s="199"/>
      <c r="K42" s="197"/>
      <c r="L42" s="198"/>
      <c r="M42" s="199"/>
      <c r="N42" s="197"/>
      <c r="O42" s="198"/>
      <c r="P42" s="199"/>
      <c r="Q42" s="183"/>
    </row>
    <row r="43" spans="2:25" x14ac:dyDescent="0.25">
      <c r="B43" s="38" t="s">
        <v>71</v>
      </c>
      <c r="C43" s="87">
        <v>0</v>
      </c>
      <c r="D43" s="184">
        <v>172965000</v>
      </c>
      <c r="E43" s="87">
        <v>0</v>
      </c>
      <c r="F43" s="87">
        <v>0</v>
      </c>
      <c r="G43" s="184">
        <v>76797551.359999999</v>
      </c>
      <c r="H43" s="87">
        <v>0</v>
      </c>
      <c r="I43" s="87">
        <v>0</v>
      </c>
      <c r="J43" s="87">
        <v>0</v>
      </c>
      <c r="K43" s="87">
        <v>0</v>
      </c>
      <c r="L43" s="87">
        <v>0</v>
      </c>
      <c r="M43" s="87">
        <v>0</v>
      </c>
      <c r="N43" s="87">
        <v>0</v>
      </c>
      <c r="O43" s="184">
        <v>93412868.760000005</v>
      </c>
      <c r="P43" s="87">
        <v>0</v>
      </c>
      <c r="Q43" s="184">
        <v>170210420.12</v>
      </c>
      <c r="R43" s="37"/>
      <c r="S43" s="37"/>
      <c r="T43" s="37"/>
      <c r="U43" s="37"/>
      <c r="V43" s="37"/>
      <c r="W43" s="37"/>
      <c r="X43" s="37"/>
      <c r="Y43" s="37"/>
    </row>
    <row r="44" spans="2:25" x14ac:dyDescent="0.25">
      <c r="B44" s="36" t="s">
        <v>86</v>
      </c>
      <c r="C44" s="179">
        <v>0</v>
      </c>
      <c r="D44" s="177">
        <v>172965000</v>
      </c>
      <c r="E44" s="179">
        <v>0</v>
      </c>
      <c r="F44" s="179">
        <v>0</v>
      </c>
      <c r="G44" s="177">
        <v>76797551.359999999</v>
      </c>
      <c r="H44" s="179">
        <v>0</v>
      </c>
      <c r="I44" s="179">
        <v>0</v>
      </c>
      <c r="J44" s="179">
        <v>0</v>
      </c>
      <c r="K44" s="179">
        <v>0</v>
      </c>
      <c r="L44" s="179">
        <v>0</v>
      </c>
      <c r="M44" s="179">
        <v>0</v>
      </c>
      <c r="N44" s="179">
        <v>0</v>
      </c>
      <c r="O44" s="177">
        <v>93412868.760000005</v>
      </c>
      <c r="P44" s="179">
        <v>0</v>
      </c>
      <c r="Q44" s="177">
        <v>170210420.12</v>
      </c>
    </row>
    <row r="45" spans="2:25" x14ac:dyDescent="0.25">
      <c r="B45" s="38" t="s">
        <v>73</v>
      </c>
      <c r="C45" s="184">
        <v>55818216034</v>
      </c>
      <c r="D45" s="184">
        <v>63080481034</v>
      </c>
      <c r="E45" s="184">
        <v>15590703945.410002</v>
      </c>
      <c r="F45" s="184">
        <v>2304643546.1700001</v>
      </c>
      <c r="G45" s="184">
        <v>4250313023.3199992</v>
      </c>
      <c r="H45" s="184">
        <v>5240391183.3499994</v>
      </c>
      <c r="I45" s="184">
        <v>10371123754.32</v>
      </c>
      <c r="J45" s="184">
        <v>1703358039.3100002</v>
      </c>
      <c r="K45" s="184">
        <v>3847052553.3699999</v>
      </c>
      <c r="L45" s="184">
        <v>2814220660.2800002</v>
      </c>
      <c r="M45" s="184">
        <v>4072420152.1799998</v>
      </c>
      <c r="N45" s="184">
        <v>4116240447.7199998</v>
      </c>
      <c r="O45" s="184">
        <v>4171554523.4500003</v>
      </c>
      <c r="P45" s="184">
        <v>1832821750.1400001</v>
      </c>
      <c r="Q45" s="184">
        <v>60314843579.019997</v>
      </c>
      <c r="R45" s="37"/>
      <c r="S45" s="37"/>
      <c r="T45" s="37"/>
      <c r="U45" s="37"/>
      <c r="V45" s="37"/>
      <c r="W45" s="37"/>
      <c r="X45" s="37"/>
      <c r="Y45" s="37"/>
    </row>
    <row r="46" spans="2:25" x14ac:dyDescent="0.25">
      <c r="B46" s="36" t="s">
        <v>74</v>
      </c>
      <c r="C46" s="177">
        <v>55818216034</v>
      </c>
      <c r="D46" s="177">
        <v>63080481034</v>
      </c>
      <c r="E46" s="177">
        <v>15590703945.410002</v>
      </c>
      <c r="F46" s="177">
        <v>2304643546.1700001</v>
      </c>
      <c r="G46" s="177">
        <v>4250313023.3199992</v>
      </c>
      <c r="H46" s="177">
        <v>5240391183.3499994</v>
      </c>
      <c r="I46" s="177">
        <v>10371123754.32</v>
      </c>
      <c r="J46" s="177">
        <v>1703358039.3100002</v>
      </c>
      <c r="K46" s="177">
        <v>3847052553.3699999</v>
      </c>
      <c r="L46" s="177">
        <v>2814220660.2800002</v>
      </c>
      <c r="M46" s="177">
        <v>4072420152.1799998</v>
      </c>
      <c r="N46" s="177">
        <v>4116240447.7199998</v>
      </c>
      <c r="O46" s="177">
        <v>4171554523.4500003</v>
      </c>
      <c r="P46" s="177">
        <v>1832821750.1400001</v>
      </c>
      <c r="Q46" s="177">
        <v>60314843579.019997</v>
      </c>
    </row>
    <row r="47" spans="2:25" x14ac:dyDescent="0.25">
      <c r="B47" s="149" t="s">
        <v>47</v>
      </c>
      <c r="C47" s="180">
        <v>55818216034</v>
      </c>
      <c r="D47" s="180">
        <v>63253446033.999992</v>
      </c>
      <c r="E47" s="188">
        <v>15590703945.410002</v>
      </c>
      <c r="F47" s="189">
        <v>2304643546.1700001</v>
      </c>
      <c r="G47" s="190">
        <v>4327110574.6799994</v>
      </c>
      <c r="H47" s="188">
        <v>5240391183.3499994</v>
      </c>
      <c r="I47" s="189">
        <v>10371123754.32</v>
      </c>
      <c r="J47" s="190">
        <v>1703358039.3100002</v>
      </c>
      <c r="K47" s="188">
        <v>3847052553.3699999</v>
      </c>
      <c r="L47" s="189">
        <v>2814220660.2800002</v>
      </c>
      <c r="M47" s="190">
        <v>4072420152.1799998</v>
      </c>
      <c r="N47" s="188">
        <v>4116240447.7199998</v>
      </c>
      <c r="O47" s="189">
        <v>4264967392.21</v>
      </c>
      <c r="P47" s="190">
        <v>1832821750.1400001</v>
      </c>
      <c r="Q47" s="181">
        <v>60485053999.139992</v>
      </c>
    </row>
    <row r="48" spans="2:25" x14ac:dyDescent="0.25">
      <c r="C48" s="89"/>
      <c r="D48" s="89"/>
      <c r="E48" s="179"/>
      <c r="F48" s="179"/>
      <c r="G48" s="179"/>
      <c r="H48" s="179"/>
      <c r="I48" s="179"/>
      <c r="J48" s="179"/>
      <c r="K48" s="179"/>
      <c r="L48" s="179"/>
      <c r="M48" s="179"/>
      <c r="N48" s="179"/>
      <c r="O48" s="179"/>
      <c r="P48" s="179"/>
      <c r="Q48" s="179"/>
    </row>
    <row r="49" spans="2:17" x14ac:dyDescent="0.25">
      <c r="B49" s="149" t="s">
        <v>48</v>
      </c>
      <c r="C49" s="180">
        <v>430000814579.00006</v>
      </c>
      <c r="D49" s="180">
        <v>514119349251.88995</v>
      </c>
      <c r="E49" s="188">
        <v>42465915937.409996</v>
      </c>
      <c r="F49" s="189">
        <v>36833514291.949997</v>
      </c>
      <c r="G49" s="190">
        <v>48838482668.409996</v>
      </c>
      <c r="H49" s="188">
        <v>49927865957.589996</v>
      </c>
      <c r="I49" s="189">
        <v>51907813222.300003</v>
      </c>
      <c r="J49" s="190">
        <v>32553601876.28001</v>
      </c>
      <c r="K49" s="188">
        <v>60185469368.160011</v>
      </c>
      <c r="L49" s="189">
        <v>53094574787.640007</v>
      </c>
      <c r="M49" s="190">
        <v>26663187320.55999</v>
      </c>
      <c r="N49" s="188">
        <v>28103471132.979996</v>
      </c>
      <c r="O49" s="189">
        <v>36903992969.470001</v>
      </c>
      <c r="P49" s="190">
        <v>40239176366.479996</v>
      </c>
      <c r="Q49" s="181">
        <v>507717065899.23004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26" right="0.2" top="0.31" bottom="0.28999999999999998" header="0.3" footer="0.3"/>
  <pageSetup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1A4E0-14E3-4F7A-AE20-C233DEEE4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85560F-CD8D-4C20-87DC-B52837E819D6}">
  <ds:schemaRefs>
    <ds:schemaRef ds:uri="http://purl.org/dc/elements/1.1/"/>
    <ds:schemaRef ds:uri="http://schemas.microsoft.com/office/2006/metadata/properties"/>
    <ds:schemaRef ds:uri="http://schemas.microsoft.com/office/2006/documentManagement/types"/>
    <ds:schemaRef ds:uri="09100588-ee89-45b2-81d6-a67d223ce91b"/>
    <ds:schemaRef ds:uri="http://www.w3.org/XML/1998/namespace"/>
    <ds:schemaRef ds:uri="http://purl.org/dc/dcmitype/"/>
    <ds:schemaRef ds:uri="http://schemas.microsoft.com/office/infopath/2007/PartnerControls"/>
    <ds:schemaRef ds:uri="http://schemas.openxmlformats.org/package/2006/metadata/core-properties"/>
    <ds:schemaRef ds:uri="f7c7372e-77c9-4c4a-9e9a-3e04be05905d"/>
    <ds:schemaRef ds:uri="http://purl.org/dc/terms/"/>
  </ds:schemaRefs>
</ds:datastoreItem>
</file>

<file path=customXml/itemProps3.xml><?xml version="1.0" encoding="utf-8"?>
<ds:datastoreItem xmlns:ds="http://schemas.openxmlformats.org/officeDocument/2006/customXml" ds:itemID="{D54ACE64-875D-42EB-AD79-C53188B2360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'2011'!Print_Area</vt:lpstr>
      <vt:lpstr>'2013'!Print_Area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2026-03-23T16:09:21Z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